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5\Накази начальника 2025\1_1000 (2025)\"/>
    </mc:Choice>
  </mc:AlternateContent>
  <xr:revisionPtr revIDLastSave="0" documentId="8_{99980DCD-1F71-417B-B688-641A6A4746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ВОД" sheetId="3" r:id="rId1"/>
  </sheets>
  <definedNames>
    <definedName name="_ftn1" localSheetId="0">СВОД!#REF!</definedName>
    <definedName name="_ftn2" localSheetId="0">СВОД!#REF!</definedName>
    <definedName name="_ftnref1" localSheetId="0">СВОД!#REF!</definedName>
    <definedName name="_ftnref2" localSheetId="0">СВОД!#REF!</definedName>
    <definedName name="_xlnm.Print_Titles" localSheetId="0">СВОД!$14:$14</definedName>
    <definedName name="_xlnm.Print_Area" localSheetId="0">СВОД!$A$1:$J$144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3" l="1"/>
  <c r="I67" i="3"/>
  <c r="I66" i="3"/>
  <c r="I65" i="3" l="1"/>
  <c r="H65" i="3"/>
  <c r="G65" i="3"/>
  <c r="J19" i="3"/>
  <c r="K63" i="3" l="1"/>
  <c r="G78" i="3" l="1"/>
  <c r="J117" i="3" l="1"/>
  <c r="G47" i="3" l="1"/>
  <c r="J48" i="3"/>
  <c r="J89" i="3"/>
  <c r="G49" i="3"/>
  <c r="H49" i="3"/>
  <c r="H47" i="3" s="1"/>
  <c r="H42" i="3" s="1"/>
  <c r="I49" i="3"/>
  <c r="G42" i="3" l="1"/>
  <c r="I47" i="3"/>
  <c r="I42" i="3" s="1"/>
  <c r="I78" i="3" l="1"/>
  <c r="J87" i="3"/>
  <c r="H54" i="3"/>
  <c r="I54" i="3"/>
  <c r="G54" i="3"/>
  <c r="J24" i="3"/>
  <c r="J80" i="3" l="1"/>
  <c r="H78" i="3"/>
  <c r="G26" i="3"/>
  <c r="H26" i="3"/>
  <c r="I26" i="3"/>
  <c r="J31" i="3"/>
  <c r="I112" i="3" l="1"/>
  <c r="H112" i="3"/>
  <c r="G112" i="3"/>
  <c r="J115" i="3"/>
  <c r="J114" i="3"/>
  <c r="J113" i="3"/>
  <c r="I23" i="3" l="1"/>
  <c r="H23" i="3"/>
  <c r="G23" i="3"/>
  <c r="J25" i="3"/>
  <c r="H70" i="3" l="1"/>
  <c r="I70" i="3"/>
  <c r="H111" i="3"/>
  <c r="I111" i="3"/>
  <c r="G111" i="3"/>
  <c r="I41" i="3" l="1"/>
  <c r="I40" i="3" s="1"/>
  <c r="H41" i="3"/>
  <c r="H40" i="3" s="1"/>
  <c r="G41" i="3"/>
  <c r="G40" i="3" s="1"/>
  <c r="I53" i="3"/>
  <c r="I52" i="3" s="1"/>
  <c r="I51" i="3" s="1"/>
  <c r="H53" i="3"/>
  <c r="H52" i="3" s="1"/>
  <c r="H51" i="3" s="1"/>
  <c r="G53" i="3"/>
  <c r="G52" i="3" s="1"/>
  <c r="G51" i="3" s="1"/>
  <c r="J55" i="3" l="1"/>
  <c r="J85" i="3" l="1"/>
  <c r="J83" i="3"/>
  <c r="J81" i="3"/>
  <c r="J29" i="3" l="1"/>
  <c r="H92" i="3" l="1"/>
  <c r="I92" i="3"/>
  <c r="G92" i="3"/>
  <c r="J94" i="3"/>
  <c r="G70" i="3" l="1"/>
  <c r="J72" i="3"/>
  <c r="J71" i="3"/>
  <c r="I116" i="3" l="1"/>
  <c r="H116" i="3"/>
  <c r="G116" i="3"/>
  <c r="G98" i="3" l="1"/>
  <c r="J100" i="3"/>
  <c r="J79" i="3" l="1"/>
  <c r="I106" i="3" l="1"/>
  <c r="I98" i="3"/>
  <c r="G106" i="3" l="1"/>
  <c r="H106" i="3"/>
  <c r="J107" i="3"/>
  <c r="J110" i="3"/>
  <c r="J109" i="3"/>
  <c r="J108" i="3"/>
  <c r="J91" i="3"/>
  <c r="J90" i="3" s="1"/>
  <c r="G90" i="3"/>
  <c r="J84" i="3"/>
  <c r="J93" i="3"/>
  <c r="J99" i="3"/>
  <c r="H98" i="3"/>
  <c r="J82" i="3"/>
  <c r="J104" i="3"/>
  <c r="I103" i="3"/>
  <c r="I102" i="3" s="1"/>
  <c r="I33" i="3"/>
  <c r="I32" i="3" s="1"/>
  <c r="J34" i="3"/>
  <c r="J39" i="3"/>
  <c r="J38" i="3"/>
  <c r="J37" i="3"/>
  <c r="J36" i="3"/>
  <c r="J35" i="3"/>
  <c r="I90" i="3"/>
  <c r="H90" i="3"/>
  <c r="G103" i="3"/>
  <c r="I96" i="3"/>
  <c r="G96" i="3"/>
  <c r="H96" i="3"/>
  <c r="J97" i="3"/>
  <c r="J96" i="3" s="1"/>
  <c r="J105" i="3"/>
  <c r="H22" i="3"/>
  <c r="I22" i="3"/>
  <c r="H33" i="3"/>
  <c r="H32" i="3" s="1"/>
  <c r="G33" i="3"/>
  <c r="G32" i="3" s="1"/>
  <c r="G22" i="3"/>
  <c r="H103" i="3"/>
  <c r="I69" i="3" l="1"/>
  <c r="H102" i="3"/>
  <c r="G69" i="3"/>
  <c r="H69" i="3"/>
  <c r="G21" i="3"/>
  <c r="G20" i="3" s="1"/>
  <c r="G18" i="3" s="1"/>
  <c r="G17" i="3" s="1"/>
  <c r="G16" i="3" s="1"/>
  <c r="G15" i="3" s="1"/>
  <c r="I21" i="3"/>
  <c r="I20" i="3" s="1"/>
  <c r="I18" i="3" s="1"/>
  <c r="I17" i="3" s="1"/>
  <c r="I16" i="3" s="1"/>
  <c r="I15" i="3" s="1"/>
  <c r="H21" i="3"/>
  <c r="H20" i="3" s="1"/>
  <c r="H18" i="3" s="1"/>
  <c r="H17" i="3" s="1"/>
  <c r="H16" i="3" s="1"/>
  <c r="H15" i="3" s="1"/>
  <c r="G102" i="3"/>
  <c r="H64" i="3" l="1"/>
  <c r="H63" i="3" s="1"/>
  <c r="H127" i="3" s="1"/>
  <c r="G64" i="3"/>
  <c r="G63" i="3" s="1"/>
  <c r="G127" i="3" s="1"/>
  <c r="I64" i="3"/>
  <c r="I63" i="3" s="1"/>
  <c r="I127" i="3" s="1"/>
  <c r="I149" i="3" l="1"/>
  <c r="I150" i="3" s="1"/>
</calcChain>
</file>

<file path=xl/sharedStrings.xml><?xml version="1.0" encoding="utf-8"?>
<sst xmlns="http://schemas.openxmlformats.org/spreadsheetml/2006/main" count="177" uniqueCount="151">
  <si>
    <t>Код програмної класифікації видатків та кредитування місцевого бюджету</t>
  </si>
  <si>
    <t>Код ФКВКБ</t>
  </si>
  <si>
    <t xml:space="preserve">Найменування головного розпорядника коштів місцевого бюджету / відповідального виконавця, найменування бюджетної програми
згідно з ТПКВКМБ </t>
  </si>
  <si>
    <t>02100000000</t>
  </si>
  <si>
    <t>(код бюджету)</t>
  </si>
  <si>
    <t xml:space="preserve">Код ТПКВКМБ </t>
  </si>
  <si>
    <t>(грн)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</si>
  <si>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</si>
  <si>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</si>
  <si>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</si>
  <si>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</si>
  <si>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Співфінансування інвеситційних проектів, що реалізуються за рахунок коштів державного фонду регіонального розвитку</t>
  </si>
  <si>
    <t>Спальний корпус Хмільницької обласної фізіотерапевтичної лікарні по вул.Шолом Алейхема,8, у м. Хмільнику -реконструкція</t>
  </si>
  <si>
    <t>Будівля радіологічного відділення Подільського регіонального центру онкології по вул.Хмельницьке шосе 84 в м. Вінниці-реконструкція</t>
  </si>
  <si>
    <t>0710000</t>
  </si>
  <si>
    <t>0700000</t>
  </si>
  <si>
    <t>Департамент охорони здоров'я та реабілітації ОДА</t>
  </si>
  <si>
    <t>Департамент охорони здоров'я та реабілітаці ОДА</t>
  </si>
  <si>
    <t>Будівництво та регіональний розвиток</t>
  </si>
  <si>
    <t>0717360</t>
  </si>
  <si>
    <t>Виконання інвестеційних  проектів</t>
  </si>
  <si>
    <t>0717361</t>
  </si>
  <si>
    <t>0490</t>
  </si>
  <si>
    <t>Л.Щербаківська</t>
  </si>
  <si>
    <t>Управління будівництва ОДА</t>
  </si>
  <si>
    <t>1517360</t>
  </si>
  <si>
    <t>Співфінансування інвестиційних проектів, що реалізуються за рахунок коштів державного фонду регіонального розвитку</t>
  </si>
  <si>
    <t>Нежитлові приміщення універсальної концертної зали існуючої будівлі по 
вул. Театральній, 15, у м. Вінниці - реконструкція</t>
  </si>
  <si>
    <t>Обласна лікарня імені М. І. Пирогова по вул. Пирогова, 46, у м. Вінниці - 
реконструкція корпусу № 7 для розміщення нейрохірургічного відділення з рентгенопераційним блоком та відділенням гострих інсультів</t>
  </si>
  <si>
    <t>2022-2023</t>
  </si>
  <si>
    <t>Усього</t>
  </si>
  <si>
    <t>Закупівля медичного обладнання  для клініко-діагностичної лабораторії комунального некомерційного підприємства «Вінницький обласний клінічний високоспеціалізований ендокринологічний центр Вінницької обласної Ради» по вул. Мічуріна,32, в м. Вінниці</t>
  </si>
  <si>
    <t>Придбання медичного обладнання для проведення ультразвукової діагностики пацієнтів комунального некомерційного підприємства «Вінницька обласна клінічна психоневрологічна лікарня ім.акад. О.І.Ющенка Вінницької обласної Ради» по вул. Пирогова,109, у м. Вінниця</t>
  </si>
  <si>
    <t>Придбання високотехнологічного обладнання- компютерного томографу для комунального некомерційного підприємства «Клінічний центр інфекційних хвороб Вінницької обласної Ради»</t>
  </si>
  <si>
    <t>Придбання  медичного обладнання для проведення ренгенологічної діагностики пацієнтів комунального некомерційного підприємства «Вінницька обласна клінічна психоневрологічна лікарня ім.акад. О.І.Ющенка Вінницької обласної Ради» по вул. Пирогова,109, у м.Вінниці</t>
  </si>
  <si>
    <t>до рішення     сесії обласної ради 8 скликання</t>
  </si>
  <si>
    <t xml:space="preserve">Перший заступник голови обласної Ради                                                                                                                             </t>
  </si>
  <si>
    <t>В.КІСТІОН</t>
  </si>
  <si>
    <t>Будівництво  установ та закладів соціальної сфери</t>
  </si>
  <si>
    <t>2019-2023</t>
  </si>
  <si>
    <t>Попереднє розп</t>
  </si>
  <si>
    <t>ВСЬОГО</t>
  </si>
  <si>
    <t>Зміни (нове)</t>
  </si>
  <si>
    <t>з 3 дод.</t>
  </si>
  <si>
    <t>небаланс</t>
  </si>
  <si>
    <t>ЗМІНИ</t>
  </si>
  <si>
    <t>0443</t>
  </si>
  <si>
    <t>Реконструкція будівлі перинатального центру КНП «Вінницька обласна клінічна лікарня ім. М.І. Пирогова Вінницької обласної ради» (коригування)</t>
  </si>
  <si>
    <t>Реконструкція благоустрою території «Вінницької обласної клінічної лікарні ім. М.І.Пирогова по вул.Пирогова,46 в м.Вінниця» (коригування)</t>
  </si>
  <si>
    <t>Реконструкція будівлі корпусу №15 «Вінницької обласної клінічної лікарні ім.М.І. Пирогова  в м.Вінниці по вул.Пирогова, 46» (коригування)</t>
  </si>
  <si>
    <t>0712010</t>
  </si>
  <si>
    <t>2010</t>
  </si>
  <si>
    <t>Багатопрофільна стаціонарна медична допомога населенню</t>
  </si>
  <si>
    <t xml:space="preserve">0731 </t>
  </si>
  <si>
    <t>«Реконструкція приміщень І поверху  будівель «А5» , «А6», «А7» зі створенням інфекційно-боксованого відділення та переміщенням клініко-діагностичної лабораторії комунального некомерційного підприємства «Вінницька обласна дитяча клінічна лікарня Вінницької обласної Ради», за адресою: вул. Хмельницьке шосе, буд.108, м. Вінниця»</t>
  </si>
  <si>
    <t>до додатку 6 "Обсяги капітальних вкладень бюджету у розрізі інвестиційних проектів у 2022 році" до рішення 15 сесії обласної Ради 8 скликання від 24 грудня 2021 року № 288 "Про обласний бюджет на 2022 рік" (зі змінами)</t>
  </si>
  <si>
    <t>Реконструкція першого поверху головного корпусу КНП «Жмеринська ЦРЛ» під відділення екстреної (невідкладної) медичної допомоги та реанімації по вул. Київська, №288, м. Жмеринка, Вінницької області»</t>
  </si>
  <si>
    <t>Будівництво освітніх установ та закладів</t>
  </si>
  <si>
    <t xml:space="preserve">Реконструкція приміщень будівлі (літ. А, Б, В.) гімназії під плавальний басейн з критою ванною 25х8,5 м по вул. Шолом Алейхема 1, м. Могилів – Подільський, Вінницької області </t>
  </si>
  <si>
    <t>Розроблення науково - проектної документації об’єкта «Реставрація східної та західної галереї ( відновлення втраченого елементу) пам’ятки містобудування та архітектури державного значення «Палац» 1757 р.(охоронний № 59), Вінницька область, м. Тульчин, вул. Незалежності, 10</t>
  </si>
  <si>
    <t>Розробка проектно – кошторисної документації для реконструкції Вінницької обласної спеціалізованої дитячо – юнацької школи олімпійського резерву з веслування ім. Ю. Рябчинської в м. Вінниці по вул. Князів Коріантовичів, 123</t>
  </si>
  <si>
    <t>Розробка проектно – кошторисної документації для реконструкції будівлі поліклініки КНП «Вінницька обласна дитяча клінічна лікарня Вінницької обласної Ради» з розміщенням діагностичного центру</t>
  </si>
  <si>
    <r>
      <t>Будівництво</t>
    </r>
    <r>
      <rPr>
        <vertAlign val="superscript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інших об'єктів комунальної власності</t>
    </r>
  </si>
  <si>
    <t>Реконструкція залу засідань, холу та нежитлових приміщень існуючої адмін будівлі під ляльковий театр по вул. Хмельницьке шосе, 7 в м.Вінниця</t>
  </si>
  <si>
    <t>Проектування, реставрація та охорона пам'яток архітектури</t>
  </si>
  <si>
    <t>«Реставрація пам’ятки архітектури національного значення «Башта та мур» (охоронний номер 55/3) по вул. Мури, 1 в м. Вінниці. Протиаварійні та невідкладні консерваційні роботи»</t>
  </si>
  <si>
    <t xml:space="preserve"> Реставрація головного корпусу пам’ятки містобудування та архітектури державного значення “Палац”, 1757 рік (охоронний номер 59), Вінницька область, м. Тульчин, вул. Незалежності 10</t>
  </si>
  <si>
    <t>Будівництво споруд, установ та закладів фізичної культури і спорту</t>
  </si>
  <si>
    <t>Розробка проектно-кошторисної документації для реконструкції Вінницької обласної спеціалізованої дитячо-юнацької школи олімпійського резерву з веслування ім. Ю. Рябчинської  в м. Вінниці по вул. Князів Коріатовичів, 123</t>
  </si>
  <si>
    <t xml:space="preserve"> Реконструкція будівлі «А» комунальної установи «Обласний центр комплексної реабілітації для осіб з інвалідністю внаслідок інтелектуальних порушень» по вул.Шкільна, 30 в с.Крищинці, Тульчинського району, Вінницької області</t>
  </si>
  <si>
    <t>Реконструкція стадіону КЗ "Барська районна дитячо - юнацька спортивна школа "Колос"", по вул. Комарова, 2 у м. Бар Вінницької області (коригування)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</si>
  <si>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</si>
  <si>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першого поверху головного корпусу КНП «Жмеринська ЦРЛ» під відділення екстреної (невідкладної) медичної допомоги та реанімації по вул. Київська, №288, м. Жмеринка, Вінницької області» (коригування 2)</t>
  </si>
  <si>
    <t>Реконструкція першого поверху будівлі корпусу №17  КНП «ВОКЛ ім.М.І.Пирогова ВОР» для розміщення Центру термічної травми та пластичної хірургії за адресою  м. Вінниця  вул. Пирогова,46</t>
  </si>
  <si>
    <t xml:space="preserve">Директор Департаменту фінансів обласної військової адміністрації                                                                                                                                      </t>
  </si>
  <si>
    <t>М. КОПАЧЕВСЬКИЙ</t>
  </si>
  <si>
    <t>Спеціалізована стаціонарна медична допомога населенню</t>
  </si>
  <si>
    <t>Нове будівництво спеціальної школи І-ІІ рівнів Вінницького навчально-реабілітаційного центру «Гніздечко» Вінницької обласної Ради (з частковим благоустроєм території та будівництвом спортивного майданчика), за адресою: Вінницька обл., Вінницький р-н, м. Вінниця, вул. Хмельницьке шосе, 110</t>
  </si>
  <si>
    <t>до наказу начальника                 
обласної військової адміністрації</t>
  </si>
  <si>
    <t>Реконструкція будівлі поліклініки КНП «Вінницька обласна клінічна лікарня ім. М.І. Пирогова Вінницької обласної ради» з розміщенням діагностичного центру» (коригування 2)</t>
  </si>
  <si>
    <t>Реконструкція спортивно-оздоровчого комплексу "Авангард" по вул. Козацька, 3 в смт Браїлів, Жмеринського району, Вінницької області</t>
  </si>
  <si>
    <t>Реконструкція приміщення першого поверху будівлі Комунального некомерційного підприємства "Гайсинська центральна районна лікарня" Гайсинської районної ради для розташування відділення невідкладної екстреної медичної допомоги за адресою:  вул. Чорновола, 1 в м. Гайсин Вінницької області</t>
  </si>
  <si>
    <t>0712000</t>
  </si>
  <si>
    <t>Охорона здоров'я</t>
  </si>
  <si>
    <t>0712020</t>
  </si>
  <si>
    <t>0732</t>
  </si>
  <si>
    <t xml:space="preserve"> Спеціалізована стаціонарна медична допомога населенню</t>
  </si>
  <si>
    <t>"Реконструкція електричних мереж КНП "ВОКВЕЦ ВОР" з улаштуванням дизельної електричної станції за адресою: м. Вінниця, вул. Мічуріна (Діонісія Міклера), 32"</t>
  </si>
  <si>
    <t>Управління розвитку територій та інфраструктури ОДА</t>
  </si>
  <si>
    <t>Інші програми та заходи, пов'язані з економічною діяльністю</t>
  </si>
  <si>
    <t xml:space="preserve">0470 </t>
  </si>
  <si>
    <t>Заходи з енергозбереження</t>
  </si>
  <si>
    <t xml:space="preserve">«Реконструкція мережі електропостачання з влаштуванням дизель-генератора COELMO BDT 275 з максимальною потужністю 250кВА на території КНП «Вінницька обласна дитяча клінічна лікарня Вінницької обласної ради» по вул. Хмельницьке шосе, 108 в м. Вінниця біля будівлі дизельної станції «Л»    </t>
  </si>
  <si>
    <t>«Реконструкція фасадів з утепленням головного корпусу КНП «Вінницький обласний клінічний медичний реабілітаційний центр ветеранів війни та радіаційного захисту населення Вінницької обласної Ради»</t>
  </si>
  <si>
    <t>0800000</t>
  </si>
  <si>
    <t>Департамент соціальної та молодіжної політики ОДА</t>
  </si>
  <si>
    <t>0810000</t>
  </si>
  <si>
    <t>0813000</t>
  </si>
  <si>
    <t>Соціальний захист та соціальне забезпечення</t>
  </si>
  <si>
    <t>0813102</t>
  </si>
  <si>
    <t>1020</t>
  </si>
  <si>
    <t>Забезпечення соціальними послугами стаціонарного 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</si>
  <si>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Виготовлення проектно-кошторисної документації з проходженням експертизи "Реконструкція покрівлі житлового корпусу №2 з утепленням Жмеринського психоневрологічного будинку-інтернату по вулиці В'ячеслава Чорновола,12 місто Жмеринка Вінницької області"</t>
  </si>
  <si>
    <t>0813241</t>
  </si>
  <si>
    <t>1090</t>
  </si>
  <si>
    <t>Забезпечення діяльності інших закладів у сфері соціального захисту і соціального забезпечення</t>
  </si>
  <si>
    <t>Виготовлення проектно-кошторисної документації «Нове будівництво котельні на твердому паливі в Вінницькому обласному центрі соціально-психологічної реабілітації дітей та молоді з функціональними обмеженнями  «Обрій» за адресою смт. Вапнярка, вул. Космонавтів, 2»</t>
  </si>
  <si>
    <t>Реконструкція приміщення  ДНЗ № 3 «Теремок» з  застосуванням енергозберігаючих заходів по вул. 30 років Перемоги, 9 в м. Гайсин Вінницької області</t>
  </si>
  <si>
    <t xml:space="preserve"> Виконання інвестиційних проектів за рахунок інших субвенцій з державного бюджету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</si>
  <si>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</si>
  <si>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 xml:space="preserve">Виготовлення проектно-кошторисної документації для проведення реконструкції приміщень першого поверху прибудови літери «А5-4», «А6-4» та створення відділення реабілітації з благоустроєм прилеглої території КНП «Вінницька обласна дитяча клінічна лікарня ВОР». </t>
  </si>
  <si>
    <t>Виготовлення проектно-кошторисної документації та проходження експертизи проекту будівництва «Будівництво (Добудова незавершеного будівництва) будівлі Медичного корпусу Брацлавського психоневрологічного будинку-інтернату по вул. Максима Кривоноса, 6 в смт. Брацлав, Тульчинського району, Вінницької області»</t>
  </si>
  <si>
    <t>«Реконструкція першого поверху будівлі корпусу №17 КНП «ВОКЛ ім. М.І. Пирогова ВОР» для розташування Центру термічної травми та пластичної хірургії за адресою м. Вінниця, вул. Пирогова, 46» (коригування)</t>
  </si>
  <si>
    <t>Реконструкція приймального відділення хірургічного корпусу КНП «Вінницька обласна клінічна лікарня ім. М.І. Пирогова Вінницької обласної ради» (коригування 2)</t>
  </si>
  <si>
    <t>Ремонт (реставраційний)  систем теплопостачання будівель КНП «ВОКПЛ ім. академіка О. І. Ющенка ВОР»  (пам’ятка архітектури та містобудування охор. №20-М) за адресою: м. Вінниця, вул. Пирогова, 109</t>
  </si>
  <si>
    <t>1217640</t>
  </si>
  <si>
    <t>Реконструкція котельні комунального підприємства «Вінницяоблтеплоенерго» за адресою Вінницька область, 
м. Жмеринка, вул. Київська, 288</t>
  </si>
  <si>
    <t>«Реконструкція мережі електропостачання з влаштуванням точки підключення дизель-генератора потужністю 50 кВА КНП ВОР «Клінічний центр інфекційних хвороб» за адресою: Вінницька обл., Вінницький р-н,  с. Березина, вул. Каштанова, буд. 5»</t>
  </si>
  <si>
    <t>Реконструкція житлових корпусів №1, №2, №3 Жмеринського психоневрологічного будинку-інтернату по вулиці В'ячеслава Чорновола,12, місто Жмеринка Вінницької області (встановлення системи пожежної сигналізації, системи централізованого пожежного спостерігання, автоматичної системи пожежогасіння, системи керування евакуюванням (в частині системи оповіщення про пожежу і показників напряму евакуювання))</t>
  </si>
  <si>
    <t>2021-2024</t>
  </si>
  <si>
    <t>2021-2025</t>
  </si>
  <si>
    <t>2023-2024</t>
  </si>
  <si>
    <t>Реконструкція першого поверху будівлі корпусу №17 КНП «ВОКЛ ім. М.І. Пирогова ВОР» для розташування Центру термічної травми та пластичної хірургії за адресою м. Вінниця, вул. Пирогова, 46»(коригування)</t>
  </si>
  <si>
    <t>Ремонт (реставраційний) системи теплопостачання будівель КНП "ВОКПЛ ім. академіка О.І. Ющенка ВОР" (пам'ятка архітектури та містобудування охор.№20-М) за адресою: м. Вінниця, вул. Пирогова, 109</t>
  </si>
  <si>
    <t>"Реконструкція корпусу №7 (літ.№1) обласної лікарні імені Пирогова М.І. під Центр медичної реабілітації та фізіотерапії за адресою: вул. Пирогова, 46 м.Вінниця" (коригування 3)</t>
  </si>
  <si>
    <t>2020-2024</t>
  </si>
  <si>
    <t>Реконструкція частини інфекційного відділення Вінницької обласної дитячої клінічної лікарні в відділення екстреної допомоги з прибудовами по вул. Хмельницьке шосе, 108 в м. Вінниця (коригування)</t>
  </si>
  <si>
    <t>2018-2024</t>
  </si>
  <si>
    <t>0813105</t>
  </si>
  <si>
    <t>1010</t>
  </si>
  <si>
    <t>Надання реабілітаційних послуг особам з інвалідністю та дітям з інвалідністю</t>
  </si>
  <si>
    <r>
      <t>Будівництво</t>
    </r>
    <r>
      <rPr>
        <vertAlign val="superscript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медичних установ та закладів</t>
    </r>
  </si>
  <si>
    <t>Уточнені обсяги капітальних вкладень бюджету у розрізі інвестиційних проектів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</si>
  <si>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</si>
  <si>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 %</t>
  </si>
  <si>
    <t>Виконання інвестиційних проектів за рахунок інших субвенцій з державного бюджету</t>
  </si>
  <si>
    <t>Департамент гуманітарної політики ОДА</t>
  </si>
  <si>
    <t>0600000</t>
  </si>
  <si>
    <t>0610000</t>
  </si>
  <si>
    <t>1512170</t>
  </si>
  <si>
    <t>0763</t>
  </si>
  <si>
    <t>Будівництво закладів охорони здоров'я</t>
  </si>
  <si>
    <t>Реконструкція корпусу №7 (літ. №1) обласної лікарні імені Пирогова М.І. під Центр медичної реабілітації та фізіотерапії за адресою: вул.Пирогова,46 м. Вінниця» (коригування 3)</t>
  </si>
  <si>
    <t>Реконструкція першого поверху будівлі корпусу №17 КНП «ВОКЛ ім. М.І. Пирогова ВОР» для розташування Центру термічної травми та пластичної хірургії за адресою м.Вінниця вул. Пирогова, 46 (коригування)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</si>
  <si>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            </t>
  </si>
  <si>
    <t>І.ЗУБАНЬ</t>
  </si>
  <si>
    <t xml:space="preserve">Реконструкція приймального відділення хірургічного корпусу КНП «Вінницька обласна клінічна лікарня ім. М.І. Пирогова Вінницької обласної Ради» </t>
  </si>
  <si>
    <t>«Нове будівництво палатного відділення з укриттям та відділенням фізичної та психологічної реабілітації за адресою: м. Вінниця, вул. Нагірна, 17»</t>
  </si>
  <si>
    <t>Додаток  5</t>
  </si>
  <si>
    <t xml:space="preserve"> +--</t>
  </si>
  <si>
    <t>05.12.2025  № 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</si>
</sst>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"/>
    <numFmt numFmtId="165" formatCode="0.000"/>
    <numFmt numFmtId="166" formatCode="0.0"/>
    <numFmt numFmtId="167" formatCode="#,##0.0"/>
    <numFmt numFmtId="168" formatCode="0.0%"/>
    <numFmt numFmtId="169" formatCode="_-* #,##0_р_._-;\-* #,##0_р_._-;_-* &quot;-&quot;_р_._-;_-@_-"/>
    <numFmt numFmtId="170" formatCode="_-* #,##0.00_р_._-;\-* #,##0.00_р_._-;_-* &quot;-&quot;??_р_._-;_-@_-"/>
    <numFmt numFmtId="171" formatCode="_-* #,##0.00\ _г_р_н_._-;\-* #,##0.00\ _г_р_н_._-;_-* &quot;-&quot;??\ _г_р_н_._-;_-@_-"/>
  </numFmts>
  <fonts count="54" x14ac:knownFonts="1">
    <font>
      <sz val="10"/>
      <name val="Arial"/>
    </font>
    <font>
      <sz val="10"/>
      <name val="Arial"/>
      <family val="2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i/>
      <sz val="12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scheme val="minor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1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2" borderId="0" applyNumberFormat="0" applyBorder="0" applyAlignment="0" applyProtection="0"/>
    <xf numFmtId="0" fontId="30" fillId="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44" fillId="0" borderId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2" fillId="4" borderId="12" applyNumberFormat="0" applyAlignment="0" applyProtection="0"/>
    <xf numFmtId="0" fontId="33" fillId="11" borderId="13" applyNumberFormat="0" applyAlignment="0" applyProtection="0"/>
    <xf numFmtId="0" fontId="34" fillId="11" borderId="12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5" fillId="0" borderId="14" applyNumberFormat="0" applyFill="0" applyAlignment="0" applyProtection="0"/>
    <xf numFmtId="0" fontId="36" fillId="23" borderId="15" applyNumberFormat="0" applyAlignment="0" applyProtection="0"/>
    <xf numFmtId="0" fontId="43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44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30" fillId="7" borderId="16" applyNumberFormat="0" applyFont="0" applyAlignment="0" applyProtection="0"/>
    <xf numFmtId="0" fontId="40" fillId="0" borderId="17" applyNumberFormat="0" applyFill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2" borderId="0" applyNumberFormat="0" applyBorder="0" applyAlignment="0" applyProtection="0"/>
    <xf numFmtId="0" fontId="30" fillId="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46" fillId="0" borderId="0"/>
    <xf numFmtId="0" fontId="48" fillId="0" borderId="0">
      <alignment vertical="top"/>
      <protection locked="0"/>
    </xf>
    <xf numFmtId="0" fontId="47" fillId="0" borderId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</cellStyleXfs>
  <cellXfs count="143">
    <xf numFmtId="0" fontId="0" fillId="0" borderId="0" xfId="0"/>
    <xf numFmtId="49" fontId="15" fillId="24" borderId="2" xfId="0" applyNumberFormat="1" applyFont="1" applyFill="1" applyBorder="1" applyAlignment="1">
      <alignment horizontal="center" vertical="center" wrapText="1"/>
    </xf>
    <xf numFmtId="0" fontId="11" fillId="24" borderId="2" xfId="0" applyFont="1" applyFill="1" applyBorder="1" applyAlignment="1">
      <alignment horizontal="center" vertical="center" wrapText="1"/>
    </xf>
    <xf numFmtId="4" fontId="15" fillId="24" borderId="2" xfId="0" applyNumberFormat="1" applyFont="1" applyFill="1" applyBorder="1" applyAlignment="1">
      <alignment horizontal="center" vertical="center" wrapText="1"/>
    </xf>
    <xf numFmtId="0" fontId="6" fillId="24" borderId="0" xfId="0" applyFont="1" applyFill="1"/>
    <xf numFmtId="49" fontId="16" fillId="24" borderId="2" xfId="0" applyNumberFormat="1" applyFont="1" applyFill="1" applyBorder="1" applyAlignment="1">
      <alignment horizontal="center" vertical="center" wrapText="1"/>
    </xf>
    <xf numFmtId="0" fontId="19" fillId="24" borderId="2" xfId="0" applyFont="1" applyFill="1" applyBorder="1" applyAlignment="1">
      <alignment horizontal="center" vertical="center" wrapText="1"/>
    </xf>
    <xf numFmtId="49" fontId="14" fillId="24" borderId="2" xfId="0" applyNumberFormat="1" applyFont="1" applyFill="1" applyBorder="1" applyAlignment="1">
      <alignment horizontal="center" vertical="center" wrapText="1"/>
    </xf>
    <xf numFmtId="0" fontId="19" fillId="24" borderId="3" xfId="0" applyFont="1" applyFill="1" applyBorder="1" applyAlignment="1">
      <alignment vertical="top" wrapText="1"/>
    </xf>
    <xf numFmtId="0" fontId="10" fillId="24" borderId="2" xfId="0" applyFont="1" applyFill="1" applyBorder="1" applyAlignment="1">
      <alignment horizontal="center" vertical="center"/>
    </xf>
    <xf numFmtId="4" fontId="14" fillId="24" borderId="2" xfId="0" applyNumberFormat="1" applyFont="1" applyFill="1" applyBorder="1" applyAlignment="1">
      <alignment horizontal="center" vertical="center" wrapText="1"/>
    </xf>
    <xf numFmtId="168" fontId="21" fillId="24" borderId="2" xfId="0" applyNumberFormat="1" applyFont="1" applyFill="1" applyBorder="1" applyAlignment="1">
      <alignment horizontal="center" vertical="center" wrapText="1"/>
    </xf>
    <xf numFmtId="10" fontId="11" fillId="24" borderId="2" xfId="1" applyNumberFormat="1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10" fontId="21" fillId="24" borderId="2" xfId="1" applyNumberFormat="1" applyFont="1" applyFill="1" applyBorder="1" applyAlignment="1">
      <alignment horizontal="center" vertical="center" wrapText="1"/>
    </xf>
    <xf numFmtId="0" fontId="17" fillId="24" borderId="2" xfId="0" applyFont="1" applyFill="1" applyBorder="1" applyAlignment="1">
      <alignment horizontal="center" wrapText="1"/>
    </xf>
    <xf numFmtId="0" fontId="17" fillId="24" borderId="0" xfId="0" applyFont="1" applyFill="1" applyAlignment="1">
      <alignment horizontal="center" wrapText="1"/>
    </xf>
    <xf numFmtId="0" fontId="14" fillId="24" borderId="3" xfId="0" applyFont="1" applyFill="1" applyBorder="1" applyAlignment="1">
      <alignment vertical="center" wrapText="1"/>
    </xf>
    <xf numFmtId="0" fontId="21" fillId="24" borderId="2" xfId="0" applyFont="1" applyFill="1" applyBorder="1" applyAlignment="1">
      <alignment horizontal="center" vertical="center" wrapText="1"/>
    </xf>
    <xf numFmtId="10" fontId="10" fillId="24" borderId="2" xfId="1" applyNumberFormat="1" applyFont="1" applyFill="1" applyBorder="1" applyAlignment="1">
      <alignment horizontal="center" vertical="center" wrapText="1"/>
    </xf>
    <xf numFmtId="10" fontId="21" fillId="24" borderId="2" xfId="0" applyNumberFormat="1" applyFont="1" applyFill="1" applyBorder="1" applyAlignment="1">
      <alignment horizontal="center" vertical="center" wrapText="1"/>
    </xf>
    <xf numFmtId="167" fontId="21" fillId="24" borderId="2" xfId="0" applyNumberFormat="1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4" fontId="10" fillId="24" borderId="2" xfId="0" applyNumberFormat="1" applyFont="1" applyFill="1" applyBorder="1" applyAlignment="1">
      <alignment horizontal="center" vertical="center" wrapText="1"/>
    </xf>
    <xf numFmtId="166" fontId="10" fillId="24" borderId="2" xfId="1" applyNumberFormat="1" applyFont="1" applyFill="1" applyBorder="1" applyAlignment="1">
      <alignment horizontal="center" vertical="center" wrapText="1"/>
    </xf>
    <xf numFmtId="49" fontId="19" fillId="24" borderId="2" xfId="0" applyNumberFormat="1" applyFont="1" applyFill="1" applyBorder="1" applyAlignment="1">
      <alignment horizontal="center" vertical="center" wrapText="1"/>
    </xf>
    <xf numFmtId="0" fontId="22" fillId="24" borderId="2" xfId="0" applyFont="1" applyFill="1" applyBorder="1" applyAlignment="1">
      <alignment horizontal="left" wrapText="1"/>
    </xf>
    <xf numFmtId="10" fontId="15" fillId="24" borderId="2" xfId="0" applyNumberFormat="1" applyFont="1" applyFill="1" applyBorder="1" applyAlignment="1">
      <alignment horizontal="center" vertical="center" wrapText="1"/>
    </xf>
    <xf numFmtId="2" fontId="10" fillId="24" borderId="2" xfId="0" applyNumberFormat="1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vertical="center" wrapText="1"/>
    </xf>
    <xf numFmtId="0" fontId="14" fillId="24" borderId="2" xfId="0" applyFont="1" applyFill="1" applyBorder="1" applyAlignment="1">
      <alignment vertical="top" wrapText="1"/>
    </xf>
    <xf numFmtId="4" fontId="10" fillId="24" borderId="2" xfId="0" applyNumberFormat="1" applyFont="1" applyFill="1" applyBorder="1" applyAlignment="1">
      <alignment horizontal="center" vertical="center"/>
    </xf>
    <xf numFmtId="166" fontId="21" fillId="24" borderId="2" xfId="0" applyNumberFormat="1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vertical="center" wrapText="1"/>
    </xf>
    <xf numFmtId="4" fontId="13" fillId="24" borderId="2" xfId="0" applyNumberFormat="1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 wrapText="1"/>
    </xf>
    <xf numFmtId="164" fontId="17" fillId="24" borderId="2" xfId="0" applyNumberFormat="1" applyFont="1" applyFill="1" applyBorder="1" applyAlignment="1">
      <alignment horizontal="center" vertical="center" wrapText="1"/>
    </xf>
    <xf numFmtId="164" fontId="16" fillId="24" borderId="2" xfId="0" applyNumberFormat="1" applyFont="1" applyFill="1" applyBorder="1" applyAlignment="1">
      <alignment horizontal="center" vertical="center" wrapText="1"/>
    </xf>
    <xf numFmtId="49" fontId="51" fillId="24" borderId="2" xfId="0" applyNumberFormat="1" applyFont="1" applyFill="1" applyBorder="1" applyAlignment="1">
      <alignment horizontal="center" vertical="center" wrapText="1"/>
    </xf>
    <xf numFmtId="0" fontId="52" fillId="24" borderId="2" xfId="0" applyFont="1" applyFill="1" applyBorder="1" applyAlignment="1">
      <alignment horizontal="center" vertical="center" wrapText="1"/>
    </xf>
    <xf numFmtId="164" fontId="15" fillId="24" borderId="2" xfId="0" applyNumberFormat="1" applyFont="1" applyFill="1" applyBorder="1" applyAlignment="1">
      <alignment horizontal="center" vertical="center" wrapText="1"/>
    </xf>
    <xf numFmtId="49" fontId="53" fillId="24" borderId="2" xfId="0" applyNumberFormat="1" applyFont="1" applyFill="1" applyBorder="1" applyAlignment="1">
      <alignment horizontal="center" vertical="center" wrapText="1"/>
    </xf>
    <xf numFmtId="0" fontId="53" fillId="24" borderId="2" xfId="0" applyFont="1" applyFill="1" applyBorder="1" applyAlignment="1">
      <alignment horizontal="center" vertical="center" wrapText="1"/>
    </xf>
    <xf numFmtId="0" fontId="53" fillId="24" borderId="2" xfId="0" applyFont="1" applyFill="1" applyBorder="1" applyAlignment="1">
      <alignment wrapText="1"/>
    </xf>
    <xf numFmtId="0" fontId="5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vertical="center" wrapText="1"/>
    </xf>
    <xf numFmtId="49" fontId="12" fillId="24" borderId="0" xfId="0" applyNumberFormat="1" applyFont="1" applyFill="1" applyAlignment="1">
      <alignment horizontal="left"/>
    </xf>
    <xf numFmtId="0" fontId="13" fillId="24" borderId="0" xfId="0" applyFont="1" applyFill="1" applyAlignment="1">
      <alignment horizontal="left"/>
    </xf>
    <xf numFmtId="0" fontId="6" fillId="24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right"/>
    </xf>
    <xf numFmtId="9" fontId="19" fillId="24" borderId="2" xfId="1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wrapText="1"/>
    </xf>
    <xf numFmtId="0" fontId="26" fillId="24" borderId="2" xfId="0" applyFont="1" applyFill="1" applyBorder="1" applyAlignment="1">
      <alignment horizontal="center" vertical="center" wrapText="1"/>
    </xf>
    <xf numFmtId="9" fontId="16" fillId="24" borderId="2" xfId="1" applyFont="1" applyFill="1" applyBorder="1" applyAlignment="1">
      <alignment horizontal="center" vertical="center" wrapText="1"/>
    </xf>
    <xf numFmtId="9" fontId="21" fillId="24" borderId="2" xfId="1" applyFont="1" applyFill="1" applyBorder="1" applyAlignment="1">
      <alignment horizontal="center" vertical="center" wrapText="1"/>
    </xf>
    <xf numFmtId="4" fontId="17" fillId="24" borderId="2" xfId="0" applyNumberFormat="1" applyFont="1" applyFill="1" applyBorder="1" applyAlignment="1">
      <alignment horizontal="center" vertical="center" wrapText="1"/>
    </xf>
    <xf numFmtId="0" fontId="20" fillId="24" borderId="0" xfId="0" applyFont="1" applyFill="1"/>
    <xf numFmtId="164" fontId="4" fillId="24" borderId="0" xfId="0" applyNumberFormat="1" applyFont="1" applyFill="1" applyAlignment="1">
      <alignment horizontal="center" vertical="center" wrapText="1"/>
    </xf>
    <xf numFmtId="164" fontId="20" fillId="24" borderId="0" xfId="0" applyNumberFormat="1" applyFont="1" applyFill="1"/>
    <xf numFmtId="165" fontId="14" fillId="24" borderId="2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wrapText="1"/>
    </xf>
    <xf numFmtId="4" fontId="6" fillId="24" borderId="0" xfId="0" applyNumberFormat="1" applyFont="1" applyFill="1"/>
    <xf numFmtId="0" fontId="14" fillId="24" borderId="2" xfId="3" applyFont="1" applyFill="1" applyBorder="1" applyAlignment="1">
      <alignment vertical="center" wrapText="1"/>
    </xf>
    <xf numFmtId="49" fontId="14" fillId="24" borderId="2" xfId="3" applyNumberFormat="1" applyFont="1" applyFill="1" applyBorder="1" applyAlignment="1">
      <alignment horizontal="center" vertical="center" wrapText="1"/>
    </xf>
    <xf numFmtId="0" fontId="14" fillId="24" borderId="2" xfId="3" applyFont="1" applyFill="1" applyBorder="1" applyAlignment="1">
      <alignment horizontal="center" vertical="center" wrapText="1"/>
    </xf>
    <xf numFmtId="49" fontId="14" fillId="24" borderId="5" xfId="3" applyNumberFormat="1" applyFont="1" applyFill="1" applyBorder="1" applyAlignment="1">
      <alignment horizontal="center" vertical="center" wrapText="1"/>
    </xf>
    <xf numFmtId="0" fontId="14" fillId="24" borderId="0" xfId="0" applyFont="1" applyFill="1" applyAlignment="1">
      <alignment horizontal="center" vertical="center" wrapText="1"/>
    </xf>
    <xf numFmtId="4" fontId="14" fillId="24" borderId="0" xfId="0" applyNumberFormat="1" applyFont="1" applyFill="1" applyAlignment="1">
      <alignment horizontal="center" vertical="center" wrapText="1"/>
    </xf>
    <xf numFmtId="10" fontId="21" fillId="24" borderId="0" xfId="0" applyNumberFormat="1" applyFont="1" applyFill="1" applyAlignment="1">
      <alignment horizontal="center" vertical="center" wrapText="1"/>
    </xf>
    <xf numFmtId="0" fontId="14" fillId="24" borderId="2" xfId="3" applyFont="1" applyFill="1" applyBorder="1" applyAlignment="1">
      <alignment horizontal="left" vertical="center" wrapText="1"/>
    </xf>
    <xf numFmtId="4" fontId="15" fillId="24" borderId="2" xfId="0" applyNumberFormat="1" applyFont="1" applyFill="1" applyBorder="1" applyAlignment="1">
      <alignment horizontal="center" vertical="center"/>
    </xf>
    <xf numFmtId="4" fontId="14" fillId="24" borderId="2" xfId="0" applyNumberFormat="1" applyFont="1" applyFill="1" applyBorder="1" applyAlignment="1">
      <alignment horizontal="center" vertical="center"/>
    </xf>
    <xf numFmtId="168" fontId="49" fillId="24" borderId="2" xfId="0" applyNumberFormat="1" applyFont="1" applyFill="1" applyBorder="1" applyAlignment="1">
      <alignment horizontal="center" vertical="center" wrapText="1"/>
    </xf>
    <xf numFmtId="0" fontId="4" fillId="24" borderId="0" xfId="0" applyFont="1" applyFill="1"/>
    <xf numFmtId="0" fontId="2" fillId="24" borderId="0" xfId="0" applyFont="1" applyFill="1"/>
    <xf numFmtId="0" fontId="10" fillId="24" borderId="0" xfId="0" applyFont="1" applyFill="1"/>
    <xf numFmtId="0" fontId="14" fillId="24" borderId="0" xfId="0" applyFont="1" applyFill="1" applyAlignment="1">
      <alignment horizontal="center"/>
    </xf>
    <xf numFmtId="0" fontId="14" fillId="24" borderId="0" xfId="0" applyFont="1" applyFill="1"/>
    <xf numFmtId="0" fontId="50" fillId="24" borderId="0" xfId="0" applyFont="1" applyFill="1"/>
    <xf numFmtId="0" fontId="1" fillId="24" borderId="0" xfId="0" applyFont="1" applyFill="1"/>
    <xf numFmtId="0" fontId="6" fillId="24" borderId="0" xfId="0" applyFont="1" applyFill="1" applyAlignment="1">
      <alignment horizontal="right"/>
    </xf>
    <xf numFmtId="0" fontId="23" fillId="24" borderId="0" xfId="0" applyFont="1" applyFill="1"/>
    <xf numFmtId="4" fontId="23" fillId="24" borderId="0" xfId="0" applyNumberFormat="1" applyFont="1" applyFill="1"/>
    <xf numFmtId="0" fontId="24" fillId="24" borderId="0" xfId="0" applyFont="1" applyFill="1"/>
    <xf numFmtId="4" fontId="24" fillId="24" borderId="0" xfId="0" applyNumberFormat="1" applyFont="1" applyFill="1"/>
    <xf numFmtId="4" fontId="25" fillId="24" borderId="0" xfId="0" applyNumberFormat="1" applyFont="1" applyFill="1"/>
    <xf numFmtId="49" fontId="14" fillId="24" borderId="0" xfId="0" applyNumberFormat="1" applyFont="1" applyFill="1" applyAlignment="1">
      <alignment horizontal="center" vertical="center" wrapText="1"/>
    </xf>
    <xf numFmtId="0" fontId="14" fillId="24" borderId="0" xfId="3" applyFont="1" applyFill="1" applyAlignment="1">
      <alignment vertical="center" wrapText="1"/>
    </xf>
    <xf numFmtId="9" fontId="21" fillId="24" borderId="0" xfId="1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/>
    </xf>
    <xf numFmtId="10" fontId="14" fillId="24" borderId="2" xfId="0" applyNumberFormat="1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left" vertical="center" wrapText="1"/>
    </xf>
    <xf numFmtId="0" fontId="19" fillId="24" borderId="6" xfId="0" applyFont="1" applyFill="1" applyBorder="1" applyAlignment="1">
      <alignment horizontal="left" vertical="center" wrapText="1"/>
    </xf>
    <xf numFmtId="0" fontId="19" fillId="24" borderId="4" xfId="0" applyFont="1" applyFill="1" applyBorder="1" applyAlignment="1">
      <alignment horizontal="left" vertical="center" wrapText="1"/>
    </xf>
    <xf numFmtId="0" fontId="19" fillId="24" borderId="2" xfId="0" applyFont="1" applyFill="1" applyBorder="1" applyAlignment="1">
      <alignment horizontal="left" vertical="center" wrapText="1"/>
    </xf>
    <xf numFmtId="0" fontId="17" fillId="24" borderId="2" xfId="0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/>
    </xf>
    <xf numFmtId="0" fontId="15" fillId="24" borderId="2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wrapText="1"/>
    </xf>
    <xf numFmtId="49" fontId="14" fillId="24" borderId="5" xfId="0" applyNumberFormat="1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left" vertical="center" wrapText="1"/>
    </xf>
    <xf numFmtId="0" fontId="19" fillId="24" borderId="6" xfId="0" applyFont="1" applyFill="1" applyBorder="1" applyAlignment="1">
      <alignment horizontal="left" vertical="center" wrapText="1"/>
    </xf>
    <xf numFmtId="0" fontId="19" fillId="24" borderId="4" xfId="0" applyFont="1" applyFill="1" applyBorder="1" applyAlignment="1">
      <alignment horizontal="left" vertical="center" wrapText="1"/>
    </xf>
    <xf numFmtId="0" fontId="19" fillId="24" borderId="2" xfId="0" applyFont="1" applyFill="1" applyBorder="1" applyAlignment="1">
      <alignment horizontal="left" vertical="center" wrapText="1"/>
    </xf>
    <xf numFmtId="0" fontId="28" fillId="24" borderId="2" xfId="0" applyFont="1" applyFill="1" applyBorder="1" applyAlignment="1">
      <alignment horizontal="left" vertical="center" wrapText="1"/>
    </xf>
    <xf numFmtId="2" fontId="19" fillId="24" borderId="2" xfId="0" applyNumberFormat="1" applyFont="1" applyFill="1" applyBorder="1" applyAlignment="1">
      <alignment horizontal="left" vertical="center" wrapText="1"/>
    </xf>
    <xf numFmtId="0" fontId="29" fillId="24" borderId="2" xfId="0" applyFont="1" applyFill="1" applyBorder="1" applyAlignment="1">
      <alignment horizontal="left" vertical="center" wrapText="1"/>
    </xf>
    <xf numFmtId="0" fontId="28" fillId="24" borderId="2" xfId="2" applyFont="1" applyFill="1" applyBorder="1" applyAlignment="1">
      <alignment horizontal="left" wrapText="1"/>
    </xf>
    <xf numFmtId="0" fontId="17" fillId="24" borderId="2" xfId="0" applyFont="1" applyFill="1" applyBorder="1" applyAlignment="1">
      <alignment horizontal="center" vertical="center" wrapText="1"/>
    </xf>
    <xf numFmtId="0" fontId="18" fillId="24" borderId="2" xfId="0" applyFont="1" applyFill="1" applyBorder="1" applyAlignment="1">
      <alignment horizontal="center" vertical="center" wrapText="1"/>
    </xf>
    <xf numFmtId="0" fontId="15" fillId="24" borderId="2" xfId="0" applyFont="1" applyFill="1" applyBorder="1" applyAlignment="1">
      <alignment horizontal="center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6" xfId="0" applyFont="1" applyFill="1" applyBorder="1" applyAlignment="1">
      <alignment horizontal="center" vertical="center" wrapText="1"/>
    </xf>
    <xf numFmtId="0" fontId="15" fillId="24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6" fillId="24" borderId="6" xfId="0" applyFont="1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 wrapText="1"/>
    </xf>
    <xf numFmtId="49" fontId="15" fillId="24" borderId="5" xfId="0" applyNumberFormat="1" applyFont="1" applyFill="1" applyBorder="1" applyAlignment="1">
      <alignment horizontal="center" vertical="center" wrapText="1"/>
    </xf>
    <xf numFmtId="49" fontId="15" fillId="24" borderId="4" xfId="0" applyNumberFormat="1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left" vertical="center" wrapText="1"/>
    </xf>
    <xf numFmtId="0" fontId="19" fillId="24" borderId="1" xfId="0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horizontal="left" vertical="center" wrapText="1"/>
    </xf>
    <xf numFmtId="0" fontId="4" fillId="24" borderId="0" xfId="0" applyFont="1" applyFill="1" applyAlignment="1">
      <alignment horizontal="center" vertical="center" wrapText="1"/>
    </xf>
    <xf numFmtId="0" fontId="17" fillId="24" borderId="5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52" fillId="24" borderId="5" xfId="0" applyFont="1" applyFill="1" applyBorder="1" applyAlignment="1">
      <alignment horizontal="center" vertical="center" wrapText="1"/>
    </xf>
    <xf numFmtId="0" fontId="52" fillId="24" borderId="4" xfId="0" applyFont="1" applyFill="1" applyBorder="1" applyAlignment="1">
      <alignment horizontal="center" vertical="center" wrapText="1"/>
    </xf>
    <xf numFmtId="0" fontId="11" fillId="24" borderId="5" xfId="0" applyFont="1" applyFill="1" applyBorder="1" applyAlignment="1">
      <alignment horizontal="center" vertical="center" wrapText="1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4" xfId="0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right"/>
    </xf>
    <xf numFmtId="0" fontId="8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/>
    </xf>
    <xf numFmtId="0" fontId="7" fillId="24" borderId="8" xfId="0" applyFont="1" applyFill="1" applyBorder="1" applyAlignment="1">
      <alignment horizontal="center" vertical="center" wrapText="1"/>
    </xf>
    <xf numFmtId="0" fontId="7" fillId="24" borderId="9" xfId="0" applyFont="1" applyFill="1" applyBorder="1" applyAlignment="1">
      <alignment horizontal="center" vertical="center" wrapText="1"/>
    </xf>
    <xf numFmtId="0" fontId="15" fillId="24" borderId="2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wrapText="1"/>
    </xf>
    <xf numFmtId="49" fontId="19" fillId="24" borderId="5" xfId="3" applyNumberFormat="1" applyFont="1" applyFill="1" applyBorder="1" applyAlignment="1">
      <alignment horizontal="left" vertical="center" wrapText="1"/>
    </xf>
    <xf numFmtId="49" fontId="19" fillId="24" borderId="6" xfId="3" applyNumberFormat="1" applyFont="1" applyFill="1" applyBorder="1" applyAlignment="1">
      <alignment horizontal="left" vertical="center" wrapText="1"/>
    </xf>
    <xf numFmtId="49" fontId="19" fillId="24" borderId="4" xfId="3" applyNumberFormat="1" applyFont="1" applyFill="1" applyBorder="1" applyAlignment="1">
      <alignment horizontal="left" vertical="center" wrapText="1"/>
    </xf>
    <xf numFmtId="0" fontId="4" fillId="24" borderId="0" xfId="0" applyFont="1" applyFill="1" applyAlignment="1">
      <alignment horizontal="center"/>
    </xf>
    <xf numFmtId="0" fontId="15" fillId="24" borderId="2" xfId="0" applyFont="1" applyFill="1" applyBorder="1" applyAlignment="1">
      <alignment horizontal="center" vertical="center"/>
    </xf>
  </cellXfs>
  <cellStyles count="87">
    <cellStyle name="20% - Акцент1" xfId="63" xr:uid="{00000000-0005-0000-0000-000000000000}"/>
    <cellStyle name="20% - Акцент1 2" xfId="4" xr:uid="{00000000-0005-0000-0000-000001000000}"/>
    <cellStyle name="20% - Акцент2" xfId="64" xr:uid="{00000000-0005-0000-0000-000002000000}"/>
    <cellStyle name="20% - Акцент2 2" xfId="5" xr:uid="{00000000-0005-0000-0000-000003000000}"/>
    <cellStyle name="20% - Акцент3" xfId="65" xr:uid="{00000000-0005-0000-0000-000004000000}"/>
    <cellStyle name="20% - Акцент3 2" xfId="6" xr:uid="{00000000-0005-0000-0000-000005000000}"/>
    <cellStyle name="20% - Акцент4" xfId="66" xr:uid="{00000000-0005-0000-0000-000006000000}"/>
    <cellStyle name="20% - Акцент4 2" xfId="7" xr:uid="{00000000-0005-0000-0000-000007000000}"/>
    <cellStyle name="20% - Акцент5" xfId="67" xr:uid="{00000000-0005-0000-0000-000008000000}"/>
    <cellStyle name="20% - Акцент5 2" xfId="8" xr:uid="{00000000-0005-0000-0000-000009000000}"/>
    <cellStyle name="20% - Акцент6" xfId="68" xr:uid="{00000000-0005-0000-0000-00000A000000}"/>
    <cellStyle name="20% - Акцент6 2" xfId="9" xr:uid="{00000000-0005-0000-0000-00000B000000}"/>
    <cellStyle name="40% - Акцент1" xfId="69" xr:uid="{00000000-0005-0000-0000-00000C000000}"/>
    <cellStyle name="40% - Акцент1 2" xfId="10" xr:uid="{00000000-0005-0000-0000-00000D000000}"/>
    <cellStyle name="40% - Акцент2" xfId="70" xr:uid="{00000000-0005-0000-0000-00000E000000}"/>
    <cellStyle name="40% - Акцент2 2" xfId="11" xr:uid="{00000000-0005-0000-0000-00000F000000}"/>
    <cellStyle name="40% - Акцент3" xfId="71" xr:uid="{00000000-0005-0000-0000-000010000000}"/>
    <cellStyle name="40% - Акцент3 2" xfId="12" xr:uid="{00000000-0005-0000-0000-000011000000}"/>
    <cellStyle name="40% - Акцент4" xfId="72" xr:uid="{00000000-0005-0000-0000-000012000000}"/>
    <cellStyle name="40% - Акцент4 2" xfId="13" xr:uid="{00000000-0005-0000-0000-000013000000}"/>
    <cellStyle name="40% - Акцент5" xfId="73" xr:uid="{00000000-0005-0000-0000-000014000000}"/>
    <cellStyle name="40% - Акцент5 2" xfId="14" xr:uid="{00000000-0005-0000-0000-000015000000}"/>
    <cellStyle name="40% - Акцент6" xfId="74" xr:uid="{00000000-0005-0000-0000-000016000000}"/>
    <cellStyle name="40% - Акцент6 2" xfId="15" xr:uid="{00000000-0005-0000-0000-000017000000}"/>
    <cellStyle name="60% - Акцент1" xfId="75" xr:uid="{00000000-0005-0000-0000-000018000000}"/>
    <cellStyle name="60% - Акцент1 2" xfId="16" xr:uid="{00000000-0005-0000-0000-000019000000}"/>
    <cellStyle name="60% - Акцент2" xfId="76" xr:uid="{00000000-0005-0000-0000-00001A000000}"/>
    <cellStyle name="60% - Акцент2 2" xfId="17" xr:uid="{00000000-0005-0000-0000-00001B000000}"/>
    <cellStyle name="60% - Акцент3" xfId="77" xr:uid="{00000000-0005-0000-0000-00001C000000}"/>
    <cellStyle name="60% - Акцент3 2" xfId="18" xr:uid="{00000000-0005-0000-0000-00001D000000}"/>
    <cellStyle name="60% - Акцент4" xfId="78" xr:uid="{00000000-0005-0000-0000-00001E000000}"/>
    <cellStyle name="60% - Акцент4 2" xfId="19" xr:uid="{00000000-0005-0000-0000-00001F000000}"/>
    <cellStyle name="60% - Акцент5" xfId="79" xr:uid="{00000000-0005-0000-0000-000020000000}"/>
    <cellStyle name="60% - Акцент5 2" xfId="20" xr:uid="{00000000-0005-0000-0000-000021000000}"/>
    <cellStyle name="60% - Акцент6" xfId="80" xr:uid="{00000000-0005-0000-0000-000022000000}"/>
    <cellStyle name="60% - Акцент6 2" xfId="21" xr:uid="{00000000-0005-0000-0000-000023000000}"/>
    <cellStyle name="Normal_meresha_07" xfId="22" xr:uid="{00000000-0005-0000-0000-000024000000}"/>
    <cellStyle name="Акцент1 2" xfId="23" xr:uid="{00000000-0005-0000-0000-000025000000}"/>
    <cellStyle name="Акцент2 2" xfId="24" xr:uid="{00000000-0005-0000-0000-000026000000}"/>
    <cellStyle name="Акцент3 2" xfId="25" xr:uid="{00000000-0005-0000-0000-000027000000}"/>
    <cellStyle name="Акцент4 2" xfId="26" xr:uid="{00000000-0005-0000-0000-000028000000}"/>
    <cellStyle name="Акцент5 2" xfId="27" xr:uid="{00000000-0005-0000-0000-000029000000}"/>
    <cellStyle name="Акцент6 2" xfId="28" xr:uid="{00000000-0005-0000-0000-00002A000000}"/>
    <cellStyle name="Ввод  2" xfId="29" xr:uid="{00000000-0005-0000-0000-00002B000000}"/>
    <cellStyle name="Відсотковий" xfId="1" builtinId="5"/>
    <cellStyle name="Вывод 2" xfId="30" xr:uid="{00000000-0005-0000-0000-00002C000000}"/>
    <cellStyle name="Вычисление 2" xfId="31" xr:uid="{00000000-0005-0000-0000-00002D000000}"/>
    <cellStyle name="Звичайний" xfId="0" builtinId="0"/>
    <cellStyle name="Звичайний 10" xfId="32" xr:uid="{00000000-0005-0000-0000-00002E000000}"/>
    <cellStyle name="Звичайний 11" xfId="33" xr:uid="{00000000-0005-0000-0000-00002F000000}"/>
    <cellStyle name="Звичайний 12" xfId="34" xr:uid="{00000000-0005-0000-0000-000030000000}"/>
    <cellStyle name="Звичайний 13" xfId="35" xr:uid="{00000000-0005-0000-0000-000031000000}"/>
    <cellStyle name="Звичайний 14" xfId="36" xr:uid="{00000000-0005-0000-0000-000032000000}"/>
    <cellStyle name="Звичайний 15" xfId="37" xr:uid="{00000000-0005-0000-0000-000033000000}"/>
    <cellStyle name="Звичайний 16" xfId="38" xr:uid="{00000000-0005-0000-0000-000034000000}"/>
    <cellStyle name="Звичайний 17" xfId="39" xr:uid="{00000000-0005-0000-0000-000035000000}"/>
    <cellStyle name="Звичайний 18" xfId="40" xr:uid="{00000000-0005-0000-0000-000036000000}"/>
    <cellStyle name="Звичайний 19" xfId="41" xr:uid="{00000000-0005-0000-0000-000037000000}"/>
    <cellStyle name="Звичайний 2" xfId="42" xr:uid="{00000000-0005-0000-0000-000038000000}"/>
    <cellStyle name="Звичайний 20" xfId="43" xr:uid="{00000000-0005-0000-0000-000039000000}"/>
    <cellStyle name="Звичайний 3" xfId="44" xr:uid="{00000000-0005-0000-0000-00003A000000}"/>
    <cellStyle name="Звичайний 4" xfId="45" xr:uid="{00000000-0005-0000-0000-00003B000000}"/>
    <cellStyle name="Звичайний 5" xfId="46" xr:uid="{00000000-0005-0000-0000-00003C000000}"/>
    <cellStyle name="Звичайний 6" xfId="47" xr:uid="{00000000-0005-0000-0000-00003D000000}"/>
    <cellStyle name="Звичайний 7" xfId="48" xr:uid="{00000000-0005-0000-0000-00003E000000}"/>
    <cellStyle name="Звичайний 8" xfId="49" xr:uid="{00000000-0005-0000-0000-00003F000000}"/>
    <cellStyle name="Звичайний 9" xfId="50" xr:uid="{00000000-0005-0000-0000-000040000000}"/>
    <cellStyle name="Итог 2" xfId="51" xr:uid="{00000000-0005-0000-0000-000041000000}"/>
    <cellStyle name="Контрольная ячейка 2" xfId="52" xr:uid="{00000000-0005-0000-0000-000042000000}"/>
    <cellStyle name="Название 2" xfId="53" xr:uid="{00000000-0005-0000-0000-000043000000}"/>
    <cellStyle name="Нейтральный 2" xfId="54" xr:uid="{00000000-0005-0000-0000-000044000000}"/>
    <cellStyle name="Обычный 2" xfId="55" xr:uid="{00000000-0005-0000-0000-000046000000}"/>
    <cellStyle name="Обычный 3" xfId="3" xr:uid="{00000000-0005-0000-0000-000047000000}"/>
    <cellStyle name="Обычный 3 2" xfId="81" xr:uid="{00000000-0005-0000-0000-000048000000}"/>
    <cellStyle name="Обычный 4" xfId="2" xr:uid="{00000000-0005-0000-0000-000049000000}"/>
    <cellStyle name="Открывавшаяся гиперссыл" xfId="82" xr:uid="{00000000-0005-0000-0000-00004A000000}"/>
    <cellStyle name="Плохой 2" xfId="56" xr:uid="{00000000-0005-0000-0000-00004B000000}"/>
    <cellStyle name="Пояснение 2" xfId="57" xr:uid="{00000000-0005-0000-0000-00004C000000}"/>
    <cellStyle name="Примечание 2" xfId="58" xr:uid="{00000000-0005-0000-0000-00004D000000}"/>
    <cellStyle name="Связанная ячейка 2" xfId="59" xr:uid="{00000000-0005-0000-0000-00004F000000}"/>
    <cellStyle name="Стиль 1" xfId="60" xr:uid="{00000000-0005-0000-0000-000050000000}"/>
    <cellStyle name="Стиль 1 2" xfId="83" xr:uid="{00000000-0005-0000-0000-000051000000}"/>
    <cellStyle name="Текст предупреждения 2" xfId="61" xr:uid="{00000000-0005-0000-0000-000052000000}"/>
    <cellStyle name="Тысячи [0]_Розподіл (2)" xfId="84" xr:uid="{00000000-0005-0000-0000-000053000000}"/>
    <cellStyle name="Тысячи_Розподіл (2)" xfId="85" xr:uid="{00000000-0005-0000-0000-000054000000}"/>
    <cellStyle name="Финансовый 2" xfId="86" xr:uid="{00000000-0005-0000-0000-000055000000}"/>
    <cellStyle name="Хороший 2" xfId="62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1"/>
  <sheetViews>
    <sheetView tabSelected="1" zoomScaleSheetLayoutView="80" workbookViewId="0">
      <selection activeCell="G4" sqref="G4:J4"/>
    </sheetView>
  </sheetViews>
  <sheetFormatPr defaultColWidth="9.109375" defaultRowHeight="13.2" x14ac:dyDescent="0.25"/>
  <cols>
    <col min="1" max="1" width="12.88671875" style="4" customWidth="1"/>
    <col min="2" max="3" width="10.44140625" style="4" customWidth="1"/>
    <col min="4" max="4" width="46.5546875" style="4" customWidth="1"/>
    <col min="5" max="5" width="37.44140625" style="4" customWidth="1"/>
    <col min="6" max="6" width="16.44140625" style="4" customWidth="1"/>
    <col min="7" max="7" width="18.109375" style="4" customWidth="1"/>
    <col min="8" max="8" width="15.33203125" style="4" customWidth="1"/>
    <col min="9" max="9" width="19.44140625" style="4" customWidth="1"/>
    <col min="10" max="10" width="16.5546875" style="4" customWidth="1"/>
    <col min="11" max="11" width="18.6640625" style="4" customWidth="1"/>
    <col min="12" max="12" width="17.44140625" style="4" customWidth="1"/>
    <col min="13" max="13" width="9.109375" style="4"/>
    <col min="14" max="14" width="11.33203125" style="4" customWidth="1"/>
    <col min="15" max="16384" width="9.109375" style="4"/>
  </cols>
  <sheetData>
    <row r="1" spans="1:14" ht="18" x14ac:dyDescent="0.25">
      <c r="A1" s="44"/>
      <c r="B1" s="44"/>
      <c r="C1" s="44"/>
      <c r="D1" s="44"/>
      <c r="E1" s="44"/>
      <c r="F1" s="44"/>
      <c r="G1" s="132" t="s">
        <v>148</v>
      </c>
      <c r="H1" s="132"/>
      <c r="I1" s="132"/>
      <c r="J1" s="132"/>
    </row>
    <row r="2" spans="1:14" ht="21.75" hidden="1" customHeight="1" x14ac:dyDescent="0.25">
      <c r="A2" s="44"/>
      <c r="B2" s="44"/>
      <c r="C2" s="44"/>
      <c r="D2" s="44"/>
      <c r="E2" s="44"/>
      <c r="F2" s="44"/>
      <c r="G2" s="132" t="s">
        <v>35</v>
      </c>
      <c r="H2" s="132"/>
      <c r="I2" s="132"/>
      <c r="J2" s="132"/>
    </row>
    <row r="3" spans="1:14" ht="39.75" customHeight="1" x14ac:dyDescent="0.25">
      <c r="A3" s="44"/>
      <c r="B3" s="44"/>
      <c r="C3" s="44"/>
      <c r="D3" s="44"/>
      <c r="E3" s="44"/>
      <c r="F3" s="44"/>
      <c r="G3" s="132" t="s">
        <v>78</v>
      </c>
      <c r="H3" s="132"/>
      <c r="I3" s="132"/>
      <c r="J3" s="132"/>
    </row>
    <row r="4" spans="1:14" ht="18.75" customHeight="1" x14ac:dyDescent="0.35">
      <c r="A4" s="44"/>
      <c r="B4" s="44"/>
      <c r="C4" s="44"/>
      <c r="D4" s="44"/>
      <c r="E4" s="44"/>
      <c r="F4" s="44"/>
      <c r="G4" s="133" t="s">
        <v>150</v>
      </c>
      <c r="H4" s="133"/>
      <c r="I4" s="133"/>
      <c r="J4" s="133"/>
    </row>
    <row r="5" spans="1:14" ht="18.75" customHeight="1" x14ac:dyDescent="0.25">
      <c r="A5" s="123" t="s">
        <v>132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4" ht="18.75" customHeight="1" x14ac:dyDescent="0.35">
      <c r="A6" s="44"/>
      <c r="B6" s="44"/>
      <c r="C6" s="44"/>
      <c r="D6" s="44"/>
      <c r="E6" s="44"/>
      <c r="F6" s="44"/>
      <c r="G6" s="97"/>
      <c r="H6" s="97"/>
      <c r="I6" s="97"/>
      <c r="J6" s="97"/>
    </row>
    <row r="7" spans="1:14" ht="24" hidden="1" customHeight="1" x14ac:dyDescent="0.25">
      <c r="A7" s="123" t="s">
        <v>45</v>
      </c>
      <c r="B7" s="123"/>
      <c r="C7" s="123"/>
      <c r="D7" s="123"/>
      <c r="E7" s="123"/>
      <c r="F7" s="123"/>
      <c r="G7" s="123"/>
      <c r="H7" s="123"/>
      <c r="I7" s="123"/>
      <c r="J7" s="123"/>
      <c r="K7" s="45"/>
      <c r="L7" s="45"/>
      <c r="M7" s="45"/>
      <c r="N7" s="45"/>
    </row>
    <row r="8" spans="1:14" ht="47.25" hidden="1" customHeight="1" x14ac:dyDescent="0.25">
      <c r="A8" s="123" t="s">
        <v>55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4" ht="12.75" customHeight="1" x14ac:dyDescent="0.25">
      <c r="A9" s="46" t="s">
        <v>3</v>
      </c>
      <c r="B9" s="96"/>
      <c r="C9" s="96"/>
      <c r="D9" s="96"/>
      <c r="E9" s="96"/>
      <c r="F9" s="96"/>
      <c r="G9" s="96"/>
      <c r="H9" s="96"/>
      <c r="I9" s="96"/>
      <c r="J9" s="96"/>
    </row>
    <row r="10" spans="1:14" ht="11.25" customHeight="1" x14ac:dyDescent="0.25">
      <c r="A10" s="47" t="s">
        <v>4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14" ht="16.5" hidden="1" customHeight="1" x14ac:dyDescent="0.3">
      <c r="I11" s="48"/>
      <c r="J11" s="49" t="s">
        <v>6</v>
      </c>
    </row>
    <row r="12" spans="1:14" ht="57" customHeight="1" x14ac:dyDescent="0.25">
      <c r="A12" s="134" t="s">
        <v>0</v>
      </c>
      <c r="B12" s="134" t="s">
        <v>5</v>
      </c>
      <c r="C12" s="134" t="s">
        <v>1</v>
      </c>
      <c r="D12" s="134" t="s">
        <v>2</v>
      </c>
      <c r="E12" s="134" t="s">
        <v>7</v>
      </c>
      <c r="F12" s="134" t="s">
        <v>8</v>
      </c>
      <c r="G12" s="134" t="s">
        <v>9</v>
      </c>
      <c r="H12" s="134" t="s">
        <v>10</v>
      </c>
      <c r="I12" s="134" t="s">
        <v>133</v>
      </c>
      <c r="J12" s="134" t="s">
        <v>134</v>
      </c>
      <c r="M12" s="79" t="s">
        <v>149</v>
      </c>
    </row>
    <row r="13" spans="1:14" ht="52.5" customHeight="1" x14ac:dyDescent="0.25">
      <c r="A13" s="135"/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4" ht="22.5" customHeight="1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</row>
    <row r="15" spans="1:14" ht="22.5" hidden="1" customHeight="1" x14ac:dyDescent="0.25">
      <c r="A15" s="1" t="s">
        <v>137</v>
      </c>
      <c r="B15" s="109" t="s">
        <v>136</v>
      </c>
      <c r="C15" s="109"/>
      <c r="D15" s="109"/>
      <c r="E15" s="2"/>
      <c r="F15" s="35"/>
      <c r="G15" s="3">
        <f>G16</f>
        <v>1129500000</v>
      </c>
      <c r="H15" s="3">
        <f>H16</f>
        <v>950400</v>
      </c>
      <c r="I15" s="3">
        <f>I16</f>
        <v>950400</v>
      </c>
      <c r="J15" s="36"/>
    </row>
    <row r="16" spans="1:14" ht="22.5" hidden="1" customHeight="1" x14ac:dyDescent="0.25">
      <c r="A16" s="5" t="s">
        <v>138</v>
      </c>
      <c r="B16" s="110" t="s">
        <v>136</v>
      </c>
      <c r="C16" s="110"/>
      <c r="D16" s="110"/>
      <c r="E16" s="2"/>
      <c r="F16" s="35"/>
      <c r="G16" s="3">
        <f>G17+G27</f>
        <v>1129500000</v>
      </c>
      <c r="H16" s="3">
        <f t="shared" ref="H16:I16" si="0">H17+H27</f>
        <v>950400</v>
      </c>
      <c r="I16" s="3">
        <f t="shared" si="0"/>
        <v>950400</v>
      </c>
      <c r="J16" s="37"/>
    </row>
    <row r="17" spans="1:14" ht="22.5" hidden="1" customHeight="1" x14ac:dyDescent="0.25">
      <c r="A17" s="38" t="s">
        <v>82</v>
      </c>
      <c r="B17" s="39">
        <v>2000</v>
      </c>
      <c r="C17" s="126" t="s">
        <v>83</v>
      </c>
      <c r="D17" s="127"/>
      <c r="E17" s="2"/>
      <c r="F17" s="35"/>
      <c r="G17" s="3">
        <f>G18+G21</f>
        <v>753000000</v>
      </c>
      <c r="H17" s="3">
        <f t="shared" ref="H17:I17" si="1">H18+H21</f>
        <v>633600</v>
      </c>
      <c r="I17" s="3">
        <f t="shared" si="1"/>
        <v>633600</v>
      </c>
      <c r="J17" s="40"/>
    </row>
    <row r="18" spans="1:14" ht="30" hidden="1" customHeight="1" x14ac:dyDescent="0.25">
      <c r="A18" s="41" t="s">
        <v>50</v>
      </c>
      <c r="B18" s="42" t="s">
        <v>51</v>
      </c>
      <c r="C18" s="41" t="s">
        <v>53</v>
      </c>
      <c r="D18" s="43" t="s">
        <v>52</v>
      </c>
      <c r="E18" s="2"/>
      <c r="F18" s="35"/>
      <c r="G18" s="3">
        <f>G19+G20</f>
        <v>376500000</v>
      </c>
      <c r="H18" s="3">
        <f>H19+H20</f>
        <v>316800</v>
      </c>
      <c r="I18" s="3">
        <f>I19+I20</f>
        <v>316800</v>
      </c>
      <c r="J18" s="37"/>
    </row>
    <row r="19" spans="1:14" ht="22.5" hidden="1" customHeight="1" x14ac:dyDescent="0.25">
      <c r="A19" s="128"/>
      <c r="B19" s="129"/>
      <c r="C19" s="129"/>
      <c r="D19" s="129"/>
      <c r="E19" s="130"/>
      <c r="F19" s="13"/>
      <c r="G19" s="10"/>
      <c r="H19" s="10"/>
      <c r="I19" s="10"/>
      <c r="J19" s="50" t="e">
        <f>H19/G19</f>
        <v>#DIV/0!</v>
      </c>
    </row>
    <row r="20" spans="1:14" ht="15.75" customHeight="1" x14ac:dyDescent="0.25">
      <c r="A20" s="1" t="s">
        <v>15</v>
      </c>
      <c r="B20" s="109" t="s">
        <v>16</v>
      </c>
      <c r="C20" s="109"/>
      <c r="D20" s="109"/>
      <c r="E20" s="35"/>
      <c r="F20" s="35"/>
      <c r="G20" s="3">
        <f>G21</f>
        <v>376500000</v>
      </c>
      <c r="H20" s="3">
        <f>H21</f>
        <v>316800</v>
      </c>
      <c r="I20" s="3">
        <f>I21</f>
        <v>316800</v>
      </c>
      <c r="J20" s="36"/>
    </row>
    <row r="21" spans="1:14" ht="15.75" customHeight="1" x14ac:dyDescent="0.25">
      <c r="A21" s="5" t="s">
        <v>14</v>
      </c>
      <c r="B21" s="110" t="s">
        <v>17</v>
      </c>
      <c r="C21" s="110"/>
      <c r="D21" s="110"/>
      <c r="E21" s="35"/>
      <c r="F21" s="35"/>
      <c r="G21" s="3">
        <f>G22+G32</f>
        <v>376500000</v>
      </c>
      <c r="H21" s="3">
        <f t="shared" ref="H21:I21" si="2">H22+H32</f>
        <v>316800</v>
      </c>
      <c r="I21" s="3">
        <f t="shared" si="2"/>
        <v>316800</v>
      </c>
      <c r="J21" s="37"/>
    </row>
    <row r="22" spans="1:14" ht="15.75" customHeight="1" x14ac:dyDescent="0.25">
      <c r="A22" s="1" t="s">
        <v>82</v>
      </c>
      <c r="B22" s="95">
        <v>2000</v>
      </c>
      <c r="C22" s="124" t="s">
        <v>83</v>
      </c>
      <c r="D22" s="125"/>
      <c r="E22" s="35"/>
      <c r="F22" s="35"/>
      <c r="G22" s="3">
        <f>G23+G26</f>
        <v>376500000</v>
      </c>
      <c r="H22" s="3">
        <f t="shared" ref="H22:I22" si="3">H23+H26</f>
        <v>316800</v>
      </c>
      <c r="I22" s="3">
        <f t="shared" si="3"/>
        <v>316800</v>
      </c>
      <c r="J22" s="40"/>
    </row>
    <row r="23" spans="1:14" ht="30" hidden="1" customHeight="1" x14ac:dyDescent="0.25">
      <c r="A23" s="7" t="s">
        <v>50</v>
      </c>
      <c r="B23" s="13" t="s">
        <v>51</v>
      </c>
      <c r="C23" s="7" t="s">
        <v>53</v>
      </c>
      <c r="D23" s="51" t="s">
        <v>52</v>
      </c>
      <c r="E23" s="52"/>
      <c r="F23" s="35"/>
      <c r="G23" s="3">
        <f>G24+G25</f>
        <v>0</v>
      </c>
      <c r="H23" s="3">
        <f>H24+H25</f>
        <v>0</v>
      </c>
      <c r="I23" s="3">
        <f>I24+I25</f>
        <v>0</v>
      </c>
      <c r="J23" s="37"/>
    </row>
    <row r="24" spans="1:14" ht="47.25" hidden="1" customHeight="1" x14ac:dyDescent="0.25">
      <c r="A24" s="106" t="s">
        <v>92</v>
      </c>
      <c r="B24" s="106"/>
      <c r="C24" s="106"/>
      <c r="D24" s="106"/>
      <c r="E24" s="106"/>
      <c r="F24" s="13"/>
      <c r="G24" s="10"/>
      <c r="H24" s="10"/>
      <c r="I24" s="10"/>
      <c r="J24" s="50" t="e">
        <f>H24/G24</f>
        <v>#DIV/0!</v>
      </c>
    </row>
    <row r="25" spans="1:14" ht="47.25" hidden="1" customHeight="1" x14ac:dyDescent="0.25">
      <c r="A25" s="106" t="s">
        <v>110</v>
      </c>
      <c r="B25" s="106"/>
      <c r="C25" s="106"/>
      <c r="D25" s="106"/>
      <c r="E25" s="106"/>
      <c r="F25" s="13"/>
      <c r="G25" s="10"/>
      <c r="H25" s="10"/>
      <c r="I25" s="10"/>
      <c r="J25" s="50" t="e">
        <f>H25/G25</f>
        <v>#DIV/0!</v>
      </c>
    </row>
    <row r="26" spans="1:14" ht="30" customHeight="1" x14ac:dyDescent="0.25">
      <c r="A26" s="100" t="s">
        <v>84</v>
      </c>
      <c r="B26" s="13">
        <v>2020</v>
      </c>
      <c r="C26" s="7" t="s">
        <v>85</v>
      </c>
      <c r="D26" s="51" t="s">
        <v>86</v>
      </c>
      <c r="E26" s="52"/>
      <c r="F26" s="35"/>
      <c r="G26" s="3">
        <f>G29+G27+G28+G31</f>
        <v>376500000</v>
      </c>
      <c r="H26" s="3">
        <f>H29+H27+H28+H31</f>
        <v>316800</v>
      </c>
      <c r="I26" s="3">
        <f>I29+I27+I28+I31</f>
        <v>316800</v>
      </c>
      <c r="J26" s="37"/>
    </row>
    <row r="27" spans="1:14" ht="43.5" customHeight="1" x14ac:dyDescent="0.25">
      <c r="A27" s="104" t="s">
        <v>147</v>
      </c>
      <c r="B27" s="104"/>
      <c r="C27" s="104"/>
      <c r="D27" s="104"/>
      <c r="E27" s="104"/>
      <c r="F27" s="13"/>
      <c r="G27" s="10">
        <v>376500000</v>
      </c>
      <c r="H27" s="10">
        <v>316800</v>
      </c>
      <c r="I27" s="10">
        <v>316800</v>
      </c>
      <c r="J27" s="50"/>
    </row>
    <row r="28" spans="1:14" ht="30" hidden="1" customHeight="1" x14ac:dyDescent="0.25">
      <c r="A28" s="108" t="s">
        <v>93</v>
      </c>
      <c r="B28" s="108"/>
      <c r="C28" s="108"/>
      <c r="D28" s="108"/>
      <c r="E28" s="108"/>
      <c r="F28" s="13"/>
      <c r="G28" s="10"/>
      <c r="H28" s="10"/>
      <c r="I28" s="10"/>
      <c r="J28" s="50"/>
    </row>
    <row r="29" spans="1:14" ht="30" hidden="1" customHeight="1" x14ac:dyDescent="0.25">
      <c r="A29" s="101" t="s">
        <v>87</v>
      </c>
      <c r="B29" s="102"/>
      <c r="C29" s="102"/>
      <c r="D29" s="102"/>
      <c r="E29" s="103"/>
      <c r="F29" s="13"/>
      <c r="G29" s="10"/>
      <c r="H29" s="10"/>
      <c r="I29" s="10"/>
      <c r="J29" s="53" t="e">
        <f>H29/G29</f>
        <v>#DIV/0!</v>
      </c>
    </row>
    <row r="30" spans="1:14" ht="54" hidden="1" customHeight="1" x14ac:dyDescent="0.25">
      <c r="A30" s="101" t="s">
        <v>54</v>
      </c>
      <c r="B30" s="102"/>
      <c r="C30" s="102"/>
      <c r="D30" s="102"/>
      <c r="E30" s="103"/>
      <c r="F30" s="13"/>
      <c r="G30" s="10"/>
      <c r="H30" s="10"/>
      <c r="I30" s="10"/>
      <c r="J30" s="18"/>
      <c r="K30" s="4">
        <v>-1000000</v>
      </c>
    </row>
    <row r="31" spans="1:14" ht="47.25" hidden="1" customHeight="1" x14ac:dyDescent="0.25">
      <c r="A31" s="105" t="s">
        <v>117</v>
      </c>
      <c r="B31" s="105"/>
      <c r="C31" s="105"/>
      <c r="D31" s="105"/>
      <c r="E31" s="105"/>
      <c r="F31" s="13"/>
      <c r="G31" s="10"/>
      <c r="H31" s="10"/>
      <c r="I31" s="10"/>
      <c r="J31" s="54" t="e">
        <f>H31/G31</f>
        <v>#DIV/0!</v>
      </c>
    </row>
    <row r="32" spans="1:14" s="56" customFormat="1" ht="18.75" hidden="1" customHeight="1" x14ac:dyDescent="0.3">
      <c r="A32" s="1" t="s">
        <v>19</v>
      </c>
      <c r="B32" s="98">
        <v>7360</v>
      </c>
      <c r="C32" s="111" t="s">
        <v>20</v>
      </c>
      <c r="D32" s="111"/>
      <c r="E32" s="33"/>
      <c r="F32" s="33"/>
      <c r="G32" s="55">
        <f>G33</f>
        <v>0</v>
      </c>
      <c r="H32" s="55">
        <f>H33</f>
        <v>0</v>
      </c>
      <c r="I32" s="55">
        <f>I33</f>
        <v>0</v>
      </c>
      <c r="J32" s="35"/>
      <c r="L32" s="57"/>
      <c r="N32" s="58"/>
    </row>
    <row r="33" spans="1:25" ht="46.5" hidden="1" customHeight="1" x14ac:dyDescent="0.3">
      <c r="A33" s="7" t="s">
        <v>21</v>
      </c>
      <c r="B33" s="13">
        <v>7361</v>
      </c>
      <c r="C33" s="7" t="s">
        <v>22</v>
      </c>
      <c r="D33" s="51" t="s">
        <v>11</v>
      </c>
      <c r="E33" s="33"/>
      <c r="F33" s="33"/>
      <c r="G33" s="3">
        <f>G34+G35+G36+G37+G38+G39</f>
        <v>0</v>
      </c>
      <c r="H33" s="3">
        <f>H34+H35+H36+H37+H38+H39</f>
        <v>0</v>
      </c>
      <c r="I33" s="3">
        <f>I34+I35+I36+I37+I38+I39</f>
        <v>0</v>
      </c>
      <c r="J33" s="5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141" t="s">
        <v>23</v>
      </c>
      <c r="X33" s="141"/>
      <c r="Y33" s="141"/>
    </row>
    <row r="34" spans="1:25" ht="27.75" hidden="1" customHeight="1" x14ac:dyDescent="0.25">
      <c r="A34" s="101" t="s">
        <v>12</v>
      </c>
      <c r="B34" s="102"/>
      <c r="C34" s="102"/>
      <c r="D34" s="102"/>
      <c r="E34" s="103"/>
      <c r="F34" s="13" t="s">
        <v>39</v>
      </c>
      <c r="G34" s="10"/>
      <c r="H34" s="10"/>
      <c r="I34" s="10"/>
      <c r="J34" s="20" t="e">
        <f t="shared" ref="J34:J39" si="4">H34/G34</f>
        <v>#DIV/0!</v>
      </c>
      <c r="K34" s="61"/>
    </row>
    <row r="35" spans="1:25" ht="29.25" hidden="1" customHeight="1" x14ac:dyDescent="0.25">
      <c r="A35" s="101" t="s">
        <v>13</v>
      </c>
      <c r="B35" s="102"/>
      <c r="C35" s="102"/>
      <c r="D35" s="102"/>
      <c r="E35" s="103"/>
      <c r="F35" s="13" t="s">
        <v>29</v>
      </c>
      <c r="G35" s="10"/>
      <c r="H35" s="10"/>
      <c r="I35" s="10"/>
      <c r="J35" s="20" t="e">
        <f t="shared" si="4"/>
        <v>#DIV/0!</v>
      </c>
    </row>
    <row r="36" spans="1:25" ht="44.25" hidden="1" customHeight="1" x14ac:dyDescent="0.25">
      <c r="A36" s="101" t="s">
        <v>31</v>
      </c>
      <c r="B36" s="102"/>
      <c r="C36" s="102"/>
      <c r="D36" s="102"/>
      <c r="E36" s="103"/>
      <c r="F36" s="13">
        <v>2022</v>
      </c>
      <c r="G36" s="10"/>
      <c r="H36" s="10"/>
      <c r="I36" s="10"/>
      <c r="J36" s="20" t="e">
        <f t="shared" si="4"/>
        <v>#DIV/0!</v>
      </c>
    </row>
    <row r="37" spans="1:25" ht="50.25" hidden="1" customHeight="1" x14ac:dyDescent="0.25">
      <c r="A37" s="101" t="s">
        <v>32</v>
      </c>
      <c r="B37" s="102"/>
      <c r="C37" s="102"/>
      <c r="D37" s="102"/>
      <c r="E37" s="103"/>
      <c r="F37" s="13">
        <v>2022</v>
      </c>
      <c r="G37" s="10"/>
      <c r="H37" s="10"/>
      <c r="I37" s="10"/>
      <c r="J37" s="20" t="e">
        <f t="shared" si="4"/>
        <v>#DIV/0!</v>
      </c>
    </row>
    <row r="38" spans="1:25" ht="43.5" hidden="1" customHeight="1" x14ac:dyDescent="0.25">
      <c r="A38" s="101" t="s">
        <v>34</v>
      </c>
      <c r="B38" s="102"/>
      <c r="C38" s="102"/>
      <c r="D38" s="102"/>
      <c r="E38" s="103"/>
      <c r="F38" s="13">
        <v>2022</v>
      </c>
      <c r="G38" s="10"/>
      <c r="H38" s="10"/>
      <c r="I38" s="10"/>
      <c r="J38" s="20" t="e">
        <f t="shared" si="4"/>
        <v>#DIV/0!</v>
      </c>
    </row>
    <row r="39" spans="1:25" ht="35.25" hidden="1" customHeight="1" x14ac:dyDescent="0.25">
      <c r="A39" s="101" t="s">
        <v>33</v>
      </c>
      <c r="B39" s="102"/>
      <c r="C39" s="102"/>
      <c r="D39" s="102"/>
      <c r="E39" s="103"/>
      <c r="F39" s="13">
        <v>2022</v>
      </c>
      <c r="G39" s="10"/>
      <c r="H39" s="10"/>
      <c r="I39" s="10"/>
      <c r="J39" s="20" t="e">
        <f t="shared" si="4"/>
        <v>#DIV/0!</v>
      </c>
    </row>
    <row r="40" spans="1:25" ht="15.75" hidden="1" customHeight="1" x14ac:dyDescent="0.25">
      <c r="A40" s="1" t="s">
        <v>94</v>
      </c>
      <c r="B40" s="109" t="s">
        <v>95</v>
      </c>
      <c r="C40" s="109"/>
      <c r="D40" s="109"/>
      <c r="E40" s="35"/>
      <c r="F40" s="35"/>
      <c r="G40" s="3">
        <f>G41</f>
        <v>0</v>
      </c>
      <c r="H40" s="3">
        <f t="shared" ref="H40:I40" si="5">H41</f>
        <v>0</v>
      </c>
      <c r="I40" s="3">
        <f t="shared" si="5"/>
        <v>0</v>
      </c>
      <c r="J40" s="36"/>
    </row>
    <row r="41" spans="1:25" ht="15.75" hidden="1" customHeight="1" x14ac:dyDescent="0.25">
      <c r="A41" s="5" t="s">
        <v>96</v>
      </c>
      <c r="B41" s="110" t="s">
        <v>95</v>
      </c>
      <c r="C41" s="110"/>
      <c r="D41" s="110"/>
      <c r="E41" s="35"/>
      <c r="F41" s="35"/>
      <c r="G41" s="3">
        <f>G42</f>
        <v>0</v>
      </c>
      <c r="H41" s="3">
        <f t="shared" ref="H41:I41" si="6">H42</f>
        <v>0</v>
      </c>
      <c r="I41" s="3">
        <f t="shared" si="6"/>
        <v>0</v>
      </c>
      <c r="J41" s="37"/>
    </row>
    <row r="42" spans="1:25" ht="15.75" hidden="1" customHeight="1" x14ac:dyDescent="0.25">
      <c r="A42" s="1" t="s">
        <v>97</v>
      </c>
      <c r="B42" s="95">
        <v>3000</v>
      </c>
      <c r="C42" s="109" t="s">
        <v>98</v>
      </c>
      <c r="D42" s="109"/>
      <c r="E42" s="35"/>
      <c r="F42" s="35"/>
      <c r="G42" s="3">
        <f>G43+G47+G49</f>
        <v>0</v>
      </c>
      <c r="H42" s="3">
        <f>H43+H47+H49</f>
        <v>0</v>
      </c>
      <c r="I42" s="3">
        <f>I43+I49+I47</f>
        <v>0</v>
      </c>
      <c r="J42" s="40"/>
    </row>
    <row r="43" spans="1:25" ht="93" hidden="1" customHeight="1" x14ac:dyDescent="0.25">
      <c r="A43" s="7" t="s">
        <v>99</v>
      </c>
      <c r="B43" s="13">
        <v>3102</v>
      </c>
      <c r="C43" s="7" t="s">
        <v>100</v>
      </c>
      <c r="D43" s="62" t="s">
        <v>101</v>
      </c>
      <c r="E43" s="35"/>
      <c r="F43" s="13"/>
      <c r="G43" s="10"/>
      <c r="H43" s="10"/>
      <c r="I43" s="10"/>
      <c r="J43" s="20"/>
    </row>
    <row r="44" spans="1:25" ht="47.25" hidden="1" customHeight="1" x14ac:dyDescent="0.25">
      <c r="A44" s="104" t="s">
        <v>111</v>
      </c>
      <c r="B44" s="104"/>
      <c r="C44" s="104"/>
      <c r="D44" s="104"/>
      <c r="E44" s="104"/>
      <c r="F44" s="13"/>
      <c r="G44" s="10"/>
      <c r="H44" s="10"/>
      <c r="I44" s="10"/>
      <c r="J44" s="54"/>
    </row>
    <row r="45" spans="1:25" ht="51" hidden="1" customHeight="1" x14ac:dyDescent="0.25">
      <c r="A45" s="104" t="s">
        <v>102</v>
      </c>
      <c r="B45" s="104"/>
      <c r="C45" s="104"/>
      <c r="D45" s="104"/>
      <c r="E45" s="104"/>
      <c r="F45" s="13"/>
      <c r="G45" s="10"/>
      <c r="H45" s="10"/>
      <c r="I45" s="10"/>
      <c r="J45" s="20"/>
    </row>
    <row r="46" spans="1:25" ht="73.5" hidden="1" customHeight="1" x14ac:dyDescent="0.25">
      <c r="A46" s="104" t="s">
        <v>118</v>
      </c>
      <c r="B46" s="104"/>
      <c r="C46" s="104"/>
      <c r="D46" s="104"/>
      <c r="E46" s="104"/>
      <c r="F46" s="13"/>
      <c r="G46" s="10"/>
      <c r="H46" s="10"/>
      <c r="I46" s="10"/>
      <c r="J46" s="20"/>
    </row>
    <row r="47" spans="1:25" ht="50.25" hidden="1" customHeight="1" x14ac:dyDescent="0.25">
      <c r="A47" s="63" t="s">
        <v>128</v>
      </c>
      <c r="B47" s="64">
        <v>3105</v>
      </c>
      <c r="C47" s="65" t="s">
        <v>129</v>
      </c>
      <c r="D47" s="62" t="s">
        <v>130</v>
      </c>
      <c r="E47" s="94"/>
      <c r="F47" s="13"/>
      <c r="G47" s="10">
        <f>G48</f>
        <v>0</v>
      </c>
      <c r="H47" s="10">
        <f>H49</f>
        <v>0</v>
      </c>
      <c r="I47" s="10">
        <f>I49</f>
        <v>0</v>
      </c>
      <c r="J47" s="20"/>
      <c r="L47" s="137"/>
      <c r="M47" s="137"/>
      <c r="N47" s="137"/>
      <c r="O47" s="137"/>
      <c r="P47" s="137"/>
      <c r="Q47" s="66"/>
      <c r="R47" s="67"/>
      <c r="S47" s="67"/>
      <c r="T47" s="67"/>
      <c r="U47" s="68"/>
    </row>
    <row r="48" spans="1:25" ht="36.75" hidden="1" customHeight="1" x14ac:dyDescent="0.25">
      <c r="A48" s="138"/>
      <c r="B48" s="139"/>
      <c r="C48" s="139"/>
      <c r="D48" s="139"/>
      <c r="E48" s="140"/>
      <c r="F48" s="13"/>
      <c r="G48" s="10"/>
      <c r="H48" s="10"/>
      <c r="I48" s="10"/>
      <c r="J48" s="20" t="e">
        <f>H48/G48*100</f>
        <v>#DIV/0!</v>
      </c>
      <c r="L48" s="99"/>
      <c r="M48" s="99"/>
      <c r="N48" s="99"/>
      <c r="O48" s="99"/>
      <c r="P48" s="99"/>
      <c r="Q48" s="66"/>
      <c r="R48" s="67"/>
      <c r="S48" s="67"/>
      <c r="T48" s="67"/>
      <c r="U48" s="68"/>
    </row>
    <row r="49" spans="1:11" ht="39" hidden="1" customHeight="1" x14ac:dyDescent="0.25">
      <c r="A49" s="7" t="s">
        <v>103</v>
      </c>
      <c r="B49" s="13">
        <v>3241</v>
      </c>
      <c r="C49" s="7" t="s">
        <v>104</v>
      </c>
      <c r="D49" s="69" t="s">
        <v>105</v>
      </c>
      <c r="E49" s="35"/>
      <c r="F49" s="13"/>
      <c r="G49" s="10">
        <f>G50</f>
        <v>0</v>
      </c>
      <c r="H49" s="10">
        <f t="shared" ref="H49:I49" si="7">H50</f>
        <v>0</v>
      </c>
      <c r="I49" s="10">
        <f t="shared" si="7"/>
        <v>0</v>
      </c>
      <c r="J49" s="20"/>
    </row>
    <row r="50" spans="1:11" ht="51" hidden="1" customHeight="1" x14ac:dyDescent="0.25">
      <c r="A50" s="107" t="s">
        <v>106</v>
      </c>
      <c r="B50" s="107"/>
      <c r="C50" s="107"/>
      <c r="D50" s="107"/>
      <c r="E50" s="107"/>
      <c r="F50" s="13"/>
      <c r="G50" s="10"/>
      <c r="H50" s="10"/>
      <c r="I50" s="10"/>
      <c r="J50" s="20"/>
    </row>
    <row r="51" spans="1:11" ht="15" hidden="1" customHeight="1" x14ac:dyDescent="0.25">
      <c r="A51" s="1">
        <v>1200000</v>
      </c>
      <c r="B51" s="112" t="s">
        <v>88</v>
      </c>
      <c r="C51" s="113"/>
      <c r="D51" s="114"/>
      <c r="E51" s="93"/>
      <c r="F51" s="13"/>
      <c r="G51" s="3">
        <f>G52</f>
        <v>0</v>
      </c>
      <c r="H51" s="3">
        <f t="shared" ref="H51:I52" si="8">H52</f>
        <v>0</v>
      </c>
      <c r="I51" s="3">
        <f t="shared" si="8"/>
        <v>0</v>
      </c>
      <c r="J51" s="2"/>
    </row>
    <row r="52" spans="1:11" ht="15" hidden="1" customHeight="1" x14ac:dyDescent="0.25">
      <c r="A52" s="5">
        <v>1210000</v>
      </c>
      <c r="B52" s="115" t="s">
        <v>88</v>
      </c>
      <c r="C52" s="116"/>
      <c r="D52" s="117"/>
      <c r="E52" s="93"/>
      <c r="F52" s="13"/>
      <c r="G52" s="3">
        <f>G53</f>
        <v>0</v>
      </c>
      <c r="H52" s="3">
        <f t="shared" si="8"/>
        <v>0</v>
      </c>
      <c r="I52" s="3">
        <f t="shared" si="8"/>
        <v>0</v>
      </c>
      <c r="J52" s="2"/>
    </row>
    <row r="53" spans="1:11" ht="15" hidden="1" customHeight="1" x14ac:dyDescent="0.25">
      <c r="A53" s="1">
        <v>1217600</v>
      </c>
      <c r="B53" s="98">
        <v>7600</v>
      </c>
      <c r="C53" s="118" t="s">
        <v>89</v>
      </c>
      <c r="D53" s="119"/>
      <c r="E53" s="93"/>
      <c r="F53" s="13"/>
      <c r="G53" s="10">
        <f>G54</f>
        <v>0</v>
      </c>
      <c r="H53" s="10">
        <f t="shared" ref="H53:I54" si="9">H54</f>
        <v>0</v>
      </c>
      <c r="I53" s="10">
        <f t="shared" si="9"/>
        <v>0</v>
      </c>
      <c r="J53" s="20"/>
    </row>
    <row r="54" spans="1:11" ht="15" hidden="1" customHeight="1" x14ac:dyDescent="0.25">
      <c r="A54" s="7" t="s">
        <v>115</v>
      </c>
      <c r="B54" s="13">
        <v>7640</v>
      </c>
      <c r="C54" s="7" t="s">
        <v>90</v>
      </c>
      <c r="D54" s="33" t="s">
        <v>91</v>
      </c>
      <c r="E54" s="93"/>
      <c r="F54" s="13"/>
      <c r="G54" s="10">
        <f>G55</f>
        <v>0</v>
      </c>
      <c r="H54" s="10">
        <f t="shared" si="9"/>
        <v>0</v>
      </c>
      <c r="I54" s="10">
        <f t="shared" si="9"/>
        <v>0</v>
      </c>
      <c r="J54" s="19"/>
    </row>
    <row r="55" spans="1:11" ht="30" hidden="1" customHeight="1" x14ac:dyDescent="0.25">
      <c r="A55" s="101" t="s">
        <v>116</v>
      </c>
      <c r="B55" s="102"/>
      <c r="C55" s="102"/>
      <c r="D55" s="102"/>
      <c r="E55" s="103"/>
      <c r="F55" s="13"/>
      <c r="G55" s="10"/>
      <c r="H55" s="10"/>
      <c r="I55" s="10"/>
      <c r="J55" s="20" t="e">
        <f>H55/G55</f>
        <v>#DIV/0!</v>
      </c>
    </row>
    <row r="56" spans="1:11" ht="15" hidden="1" customHeight="1" x14ac:dyDescent="0.25">
      <c r="A56" s="91"/>
      <c r="B56" s="92"/>
      <c r="C56" s="92"/>
      <c r="D56" s="92"/>
      <c r="E56" s="93"/>
      <c r="F56" s="13"/>
      <c r="G56" s="10"/>
      <c r="H56" s="10"/>
      <c r="I56" s="10"/>
      <c r="J56" s="20"/>
    </row>
    <row r="57" spans="1:11" ht="15" hidden="1" customHeight="1" x14ac:dyDescent="0.25">
      <c r="A57" s="91"/>
      <c r="B57" s="92"/>
      <c r="C57" s="92"/>
      <c r="D57" s="92"/>
      <c r="E57" s="93"/>
      <c r="F57" s="13"/>
      <c r="G57" s="10"/>
      <c r="H57" s="10"/>
      <c r="I57" s="10"/>
      <c r="J57" s="20"/>
    </row>
    <row r="58" spans="1:11" ht="15" hidden="1" customHeight="1" x14ac:dyDescent="0.25">
      <c r="A58" s="91"/>
      <c r="B58" s="92"/>
      <c r="C58" s="92"/>
      <c r="D58" s="92"/>
      <c r="E58" s="93"/>
      <c r="F58" s="13"/>
      <c r="G58" s="10"/>
      <c r="H58" s="10"/>
      <c r="I58" s="10"/>
      <c r="J58" s="20"/>
    </row>
    <row r="59" spans="1:11" ht="15" hidden="1" customHeight="1" x14ac:dyDescent="0.25">
      <c r="A59" s="91"/>
      <c r="B59" s="92"/>
      <c r="C59" s="92"/>
      <c r="D59" s="92"/>
      <c r="E59" s="93"/>
      <c r="F59" s="13"/>
      <c r="G59" s="10"/>
      <c r="H59" s="10"/>
      <c r="I59" s="10"/>
      <c r="J59" s="20"/>
    </row>
    <row r="60" spans="1:11" ht="15" hidden="1" customHeight="1" x14ac:dyDescent="0.25">
      <c r="A60" s="91"/>
      <c r="B60" s="92"/>
      <c r="C60" s="92"/>
      <c r="D60" s="92"/>
      <c r="E60" s="93"/>
      <c r="F60" s="13"/>
      <c r="G60" s="10"/>
      <c r="H60" s="10"/>
      <c r="I60" s="10"/>
      <c r="J60" s="20"/>
    </row>
    <row r="61" spans="1:11" ht="15" hidden="1" customHeight="1" x14ac:dyDescent="0.25">
      <c r="A61" s="91"/>
      <c r="B61" s="92"/>
      <c r="C61" s="92"/>
      <c r="D61" s="92"/>
      <c r="E61" s="93"/>
      <c r="F61" s="13"/>
      <c r="G61" s="10"/>
      <c r="H61" s="10"/>
      <c r="I61" s="10"/>
      <c r="J61" s="20"/>
    </row>
    <row r="62" spans="1:11" ht="15" hidden="1" customHeight="1" x14ac:dyDescent="0.25">
      <c r="A62" s="91"/>
      <c r="B62" s="92"/>
      <c r="C62" s="92"/>
      <c r="D62" s="92"/>
      <c r="E62" s="93"/>
      <c r="F62" s="13"/>
      <c r="G62" s="10"/>
      <c r="H62" s="10"/>
      <c r="I62" s="10"/>
      <c r="J62" s="20"/>
    </row>
    <row r="63" spans="1:11" ht="15.75" hidden="1" customHeight="1" x14ac:dyDescent="0.25">
      <c r="A63" s="1">
        <v>1500000</v>
      </c>
      <c r="B63" s="112" t="s">
        <v>24</v>
      </c>
      <c r="C63" s="113"/>
      <c r="D63" s="114"/>
      <c r="E63" s="2"/>
      <c r="F63" s="2"/>
      <c r="G63" s="3">
        <f>G64</f>
        <v>641387201.25</v>
      </c>
      <c r="H63" s="3">
        <f>H64</f>
        <v>102640582.00999999</v>
      </c>
      <c r="I63" s="3">
        <f>I64</f>
        <v>61713199.369999997</v>
      </c>
      <c r="J63" s="2"/>
      <c r="K63" s="4">
        <f>K90+K103</f>
        <v>0</v>
      </c>
    </row>
    <row r="64" spans="1:11" ht="14.4" hidden="1" x14ac:dyDescent="0.25">
      <c r="A64" s="5">
        <v>1510000</v>
      </c>
      <c r="B64" s="115" t="s">
        <v>24</v>
      </c>
      <c r="C64" s="116"/>
      <c r="D64" s="117"/>
      <c r="E64" s="2"/>
      <c r="F64" s="2"/>
      <c r="G64" s="3">
        <f>G69+G102+G116+G65</f>
        <v>641387201.25</v>
      </c>
      <c r="H64" s="3">
        <f t="shared" ref="H64:I64" si="10">H69+H102+H116+H65</f>
        <v>102640582.00999999</v>
      </c>
      <c r="I64" s="3">
        <f t="shared" si="10"/>
        <v>61713199.369999997</v>
      </c>
      <c r="J64" s="2"/>
    </row>
    <row r="65" spans="1:10" ht="13.8" hidden="1" x14ac:dyDescent="0.25">
      <c r="A65" s="7" t="s">
        <v>139</v>
      </c>
      <c r="B65" s="13">
        <v>2170</v>
      </c>
      <c r="C65" s="7" t="s">
        <v>140</v>
      </c>
      <c r="D65" s="33" t="s">
        <v>141</v>
      </c>
      <c r="E65" s="2"/>
      <c r="F65" s="2"/>
      <c r="G65" s="3">
        <f>G66+G67+G68</f>
        <v>388238799</v>
      </c>
      <c r="H65" s="3">
        <f t="shared" ref="H65:I65" si="11">H66+H67+H68</f>
        <v>50148619.879999995</v>
      </c>
      <c r="I65" s="3">
        <f t="shared" si="11"/>
        <v>50148619.879999995</v>
      </c>
      <c r="J65" s="2"/>
    </row>
    <row r="66" spans="1:10" ht="31.5" hidden="1" customHeight="1" x14ac:dyDescent="0.25">
      <c r="A66" s="104" t="s">
        <v>143</v>
      </c>
      <c r="B66" s="104"/>
      <c r="C66" s="104"/>
      <c r="D66" s="104"/>
      <c r="E66" s="104"/>
      <c r="F66" s="9" t="s">
        <v>120</v>
      </c>
      <c r="G66" s="10">
        <v>176029121</v>
      </c>
      <c r="H66" s="10">
        <v>8875228.5299999993</v>
      </c>
      <c r="I66" s="10">
        <f>29103.24+5990000-1000000+4541097.11+3845000-7559971.82+3030000</f>
        <v>8875228.5300000012</v>
      </c>
      <c r="J66" s="20">
        <v>5.04E-2</v>
      </c>
    </row>
    <row r="67" spans="1:10" ht="30" hidden="1" customHeight="1" x14ac:dyDescent="0.25">
      <c r="A67" s="104" t="s">
        <v>146</v>
      </c>
      <c r="B67" s="104"/>
      <c r="C67" s="104"/>
      <c r="D67" s="104"/>
      <c r="E67" s="104"/>
      <c r="F67" s="9" t="s">
        <v>120</v>
      </c>
      <c r="G67" s="10">
        <v>86327900</v>
      </c>
      <c r="H67" s="10">
        <v>12836490.449999999</v>
      </c>
      <c r="I67" s="10">
        <f>3994963.38+4458860.88+4382666.19</f>
        <v>12836490.449999999</v>
      </c>
      <c r="J67" s="20">
        <v>0.1487</v>
      </c>
    </row>
    <row r="68" spans="1:10" ht="30" hidden="1" customHeight="1" x14ac:dyDescent="0.25">
      <c r="A68" s="104" t="s">
        <v>142</v>
      </c>
      <c r="B68" s="104"/>
      <c r="C68" s="104"/>
      <c r="D68" s="104"/>
      <c r="E68" s="104"/>
      <c r="F68" s="89" t="s">
        <v>120</v>
      </c>
      <c r="G68" s="10">
        <v>125881778</v>
      </c>
      <c r="H68" s="10">
        <v>28436900.899999999</v>
      </c>
      <c r="I68" s="10">
        <f>3103561.63+1000000+5776478.98+5751863.35+3101110.94+7803886+1900000</f>
        <v>28436900.899999999</v>
      </c>
      <c r="J68" s="90">
        <v>0.22589999999999999</v>
      </c>
    </row>
    <row r="69" spans="1:10" ht="21" hidden="1" customHeight="1" x14ac:dyDescent="0.25">
      <c r="A69" s="98">
        <v>1517300</v>
      </c>
      <c r="B69" s="98">
        <v>7300</v>
      </c>
      <c r="C69" s="109" t="s">
        <v>18</v>
      </c>
      <c r="D69" s="109"/>
      <c r="E69" s="2"/>
      <c r="F69" s="2"/>
      <c r="G69" s="3">
        <f>G78+G90+G70+G96+G98+G92+G111</f>
        <v>253148402.25</v>
      </c>
      <c r="H69" s="3">
        <f t="shared" ref="H69" si="12">H78+H90+H70+H96+H98+H92+H111</f>
        <v>52491962.129999995</v>
      </c>
      <c r="I69" s="3">
        <f>I78+I90+I70+I96+I98+I92+I111</f>
        <v>11564579.49</v>
      </c>
      <c r="J69" s="2"/>
    </row>
    <row r="70" spans="1:10" ht="20.25" hidden="1" customHeight="1" x14ac:dyDescent="0.25">
      <c r="A70" s="6">
        <v>1517321</v>
      </c>
      <c r="B70" s="6">
        <v>7321</v>
      </c>
      <c r="C70" s="7" t="s">
        <v>46</v>
      </c>
      <c r="D70" s="8" t="s">
        <v>57</v>
      </c>
      <c r="E70" s="2"/>
      <c r="F70" s="2"/>
      <c r="G70" s="3">
        <f>G71+G72+G73+G74+G75+G76+G77</f>
        <v>0</v>
      </c>
      <c r="H70" s="3">
        <f t="shared" ref="H70:I70" si="13">H71+H72+H73+H74+H75+H76+H77</f>
        <v>0</v>
      </c>
      <c r="I70" s="3">
        <f t="shared" si="13"/>
        <v>0</v>
      </c>
      <c r="J70" s="2"/>
    </row>
    <row r="71" spans="1:10" ht="42" hidden="1" customHeight="1" x14ac:dyDescent="0.25">
      <c r="A71" s="101" t="s">
        <v>58</v>
      </c>
      <c r="B71" s="102"/>
      <c r="C71" s="102"/>
      <c r="D71" s="102"/>
      <c r="E71" s="103"/>
      <c r="F71" s="9"/>
      <c r="G71" s="10"/>
      <c r="H71" s="10"/>
      <c r="I71" s="10"/>
      <c r="J71" s="11" t="e">
        <f>H71/G71</f>
        <v>#DIV/0!</v>
      </c>
    </row>
    <row r="72" spans="1:10" ht="47.25" hidden="1" customHeight="1" x14ac:dyDescent="0.25">
      <c r="A72" s="101" t="s">
        <v>77</v>
      </c>
      <c r="B72" s="102"/>
      <c r="C72" s="102"/>
      <c r="D72" s="102"/>
      <c r="E72" s="103"/>
      <c r="F72" s="2"/>
      <c r="G72" s="3"/>
      <c r="H72" s="3"/>
      <c r="I72" s="3"/>
      <c r="J72" s="12" t="e">
        <f>H72/G72</f>
        <v>#DIV/0!</v>
      </c>
    </row>
    <row r="73" spans="1:10" ht="37.5" hidden="1" customHeight="1" x14ac:dyDescent="0.25">
      <c r="A73" s="104" t="s">
        <v>107</v>
      </c>
      <c r="B73" s="104"/>
      <c r="C73" s="104"/>
      <c r="D73" s="104"/>
      <c r="E73" s="104"/>
      <c r="F73" s="13"/>
      <c r="G73" s="3"/>
      <c r="H73" s="3"/>
      <c r="I73" s="3"/>
      <c r="J73" s="14"/>
    </row>
    <row r="74" spans="1:10" ht="21" hidden="1" customHeight="1" x14ac:dyDescent="0.3">
      <c r="A74" s="98"/>
      <c r="B74" s="98"/>
      <c r="C74" s="15"/>
      <c r="D74" s="16"/>
      <c r="E74" s="2"/>
      <c r="F74" s="2"/>
      <c r="G74" s="3"/>
      <c r="H74" s="3"/>
      <c r="I74" s="3"/>
      <c r="J74" s="2"/>
    </row>
    <row r="75" spans="1:10" ht="21" hidden="1" customHeight="1" x14ac:dyDescent="0.3">
      <c r="A75" s="98"/>
      <c r="B75" s="98"/>
      <c r="C75" s="15"/>
      <c r="D75" s="16"/>
      <c r="E75" s="2"/>
      <c r="F75" s="2"/>
      <c r="G75" s="3"/>
      <c r="H75" s="3"/>
      <c r="I75" s="3"/>
      <c r="J75" s="2"/>
    </row>
    <row r="76" spans="1:10" ht="21" hidden="1" customHeight="1" x14ac:dyDescent="0.3">
      <c r="A76" s="98"/>
      <c r="B76" s="98"/>
      <c r="C76" s="15"/>
      <c r="D76" s="16"/>
      <c r="E76" s="2"/>
      <c r="F76" s="2"/>
      <c r="G76" s="3"/>
      <c r="H76" s="3"/>
      <c r="I76" s="3"/>
      <c r="J76" s="2"/>
    </row>
    <row r="77" spans="1:10" ht="21" hidden="1" customHeight="1" x14ac:dyDescent="0.3">
      <c r="A77" s="98"/>
      <c r="B77" s="98"/>
      <c r="C77" s="15"/>
      <c r="D77" s="16"/>
      <c r="E77" s="2"/>
      <c r="F77" s="2"/>
      <c r="G77" s="3"/>
      <c r="H77" s="3"/>
      <c r="I77" s="3"/>
      <c r="J77" s="2"/>
    </row>
    <row r="78" spans="1:10" ht="21.75" hidden="1" customHeight="1" x14ac:dyDescent="0.25">
      <c r="A78" s="13">
        <v>1517322</v>
      </c>
      <c r="B78" s="13">
        <v>7322</v>
      </c>
      <c r="C78" s="7" t="s">
        <v>46</v>
      </c>
      <c r="D78" s="17" t="s">
        <v>131</v>
      </c>
      <c r="E78" s="18"/>
      <c r="F78" s="2"/>
      <c r="G78" s="3">
        <f>G79+G80+G81+G82+G83+G84+G85+G86+G88+G87+G89</f>
        <v>0</v>
      </c>
      <c r="H78" s="3">
        <f t="shared" ref="H78:I78" si="14">H79+H80+H81+H82+H83+H84+H85+H86+H88+H87+H89</f>
        <v>0</v>
      </c>
      <c r="I78" s="3">
        <f t="shared" si="14"/>
        <v>0</v>
      </c>
      <c r="J78" s="3"/>
    </row>
    <row r="79" spans="1:10" ht="31.5" hidden="1" customHeight="1" x14ac:dyDescent="0.25">
      <c r="A79" s="120" t="s">
        <v>73</v>
      </c>
      <c r="B79" s="121"/>
      <c r="C79" s="121"/>
      <c r="D79" s="121"/>
      <c r="E79" s="122"/>
      <c r="F79" s="9"/>
      <c r="G79" s="10"/>
      <c r="H79" s="10"/>
      <c r="I79" s="10"/>
      <c r="J79" s="11" t="e">
        <f t="shared" ref="J79:J87" si="15">H79/G79</f>
        <v>#DIV/0!</v>
      </c>
    </row>
    <row r="80" spans="1:10" ht="36.75" hidden="1" customHeight="1" x14ac:dyDescent="0.25">
      <c r="A80" s="101" t="s">
        <v>122</v>
      </c>
      <c r="B80" s="102"/>
      <c r="C80" s="102"/>
      <c r="D80" s="102"/>
      <c r="E80" s="103"/>
      <c r="F80" s="9" t="s">
        <v>119</v>
      </c>
      <c r="G80" s="10"/>
      <c r="H80" s="10"/>
      <c r="I80" s="10"/>
      <c r="J80" s="14" t="e">
        <f t="shared" si="15"/>
        <v>#DIV/0!</v>
      </c>
    </row>
    <row r="81" spans="1:10" ht="35.25" hidden="1" customHeight="1" x14ac:dyDescent="0.25">
      <c r="A81" s="101" t="s">
        <v>49</v>
      </c>
      <c r="B81" s="102"/>
      <c r="C81" s="102"/>
      <c r="D81" s="102"/>
      <c r="E81" s="103"/>
      <c r="F81" s="9"/>
      <c r="G81" s="10"/>
      <c r="H81" s="10"/>
      <c r="I81" s="10"/>
      <c r="J81" s="14" t="e">
        <f t="shared" si="15"/>
        <v>#DIV/0!</v>
      </c>
    </row>
    <row r="82" spans="1:10" ht="33.75" hidden="1" customHeight="1" x14ac:dyDescent="0.25">
      <c r="A82" s="101" t="s">
        <v>48</v>
      </c>
      <c r="B82" s="102"/>
      <c r="C82" s="102"/>
      <c r="D82" s="102"/>
      <c r="E82" s="103"/>
      <c r="F82" s="9"/>
      <c r="G82" s="10"/>
      <c r="H82" s="10"/>
      <c r="I82" s="10"/>
      <c r="J82" s="19" t="e">
        <f t="shared" si="15"/>
        <v>#DIV/0!</v>
      </c>
    </row>
    <row r="83" spans="1:10" ht="33.75" hidden="1" customHeight="1" x14ac:dyDescent="0.25">
      <c r="A83" s="101" t="s">
        <v>47</v>
      </c>
      <c r="B83" s="102"/>
      <c r="C83" s="102"/>
      <c r="D83" s="102"/>
      <c r="E83" s="103"/>
      <c r="F83" s="9"/>
      <c r="G83" s="10"/>
      <c r="H83" s="10"/>
      <c r="I83" s="10"/>
      <c r="J83" s="20" t="e">
        <f t="shared" si="15"/>
        <v>#DIV/0!</v>
      </c>
    </row>
    <row r="84" spans="1:10" ht="38.25" hidden="1" customHeight="1" x14ac:dyDescent="0.25">
      <c r="A84" s="101" t="s">
        <v>79</v>
      </c>
      <c r="B84" s="102"/>
      <c r="C84" s="102"/>
      <c r="D84" s="102"/>
      <c r="E84" s="103"/>
      <c r="F84" s="9"/>
      <c r="G84" s="10"/>
      <c r="H84" s="10"/>
      <c r="I84" s="10"/>
      <c r="J84" s="19" t="e">
        <f t="shared" si="15"/>
        <v>#DIV/0!</v>
      </c>
    </row>
    <row r="85" spans="1:10" ht="33.75" hidden="1" customHeight="1" x14ac:dyDescent="0.25">
      <c r="A85" s="101" t="s">
        <v>113</v>
      </c>
      <c r="B85" s="102"/>
      <c r="C85" s="102"/>
      <c r="D85" s="102"/>
      <c r="E85" s="103"/>
      <c r="F85" s="9" t="s">
        <v>120</v>
      </c>
      <c r="G85" s="10"/>
      <c r="H85" s="10"/>
      <c r="I85" s="10"/>
      <c r="J85" s="20" t="e">
        <f t="shared" si="15"/>
        <v>#DIV/0!</v>
      </c>
    </row>
    <row r="86" spans="1:10" ht="45" hidden="1" customHeight="1" x14ac:dyDescent="0.25">
      <c r="A86" s="101" t="s">
        <v>56</v>
      </c>
      <c r="B86" s="102"/>
      <c r="C86" s="102"/>
      <c r="D86" s="102"/>
      <c r="E86" s="103"/>
      <c r="F86" s="9"/>
      <c r="G86" s="10"/>
      <c r="H86" s="10"/>
      <c r="I86" s="10"/>
      <c r="J86" s="21"/>
    </row>
    <row r="87" spans="1:10" ht="33.75" hidden="1" customHeight="1" x14ac:dyDescent="0.25">
      <c r="A87" s="104" t="s">
        <v>124</v>
      </c>
      <c r="B87" s="104"/>
      <c r="C87" s="104"/>
      <c r="D87" s="104"/>
      <c r="E87" s="104"/>
      <c r="F87" s="22" t="s">
        <v>125</v>
      </c>
      <c r="G87" s="23"/>
      <c r="H87" s="23"/>
      <c r="I87" s="23"/>
      <c r="J87" s="20" t="e">
        <f t="shared" si="15"/>
        <v>#DIV/0!</v>
      </c>
    </row>
    <row r="88" spans="1:10" ht="45" hidden="1" customHeight="1" x14ac:dyDescent="0.25">
      <c r="A88" s="101" t="s">
        <v>81</v>
      </c>
      <c r="B88" s="102"/>
      <c r="C88" s="102"/>
      <c r="D88" s="102"/>
      <c r="E88" s="103"/>
      <c r="F88" s="10"/>
      <c r="G88" s="10"/>
      <c r="H88" s="10"/>
      <c r="I88" s="10"/>
      <c r="J88" s="19"/>
    </row>
    <row r="89" spans="1:10" ht="33" hidden="1" customHeight="1" x14ac:dyDescent="0.25">
      <c r="A89" s="101" t="s">
        <v>126</v>
      </c>
      <c r="B89" s="102"/>
      <c r="C89" s="102"/>
      <c r="D89" s="102"/>
      <c r="E89" s="103"/>
      <c r="F89" s="10" t="s">
        <v>127</v>
      </c>
      <c r="G89" s="10"/>
      <c r="H89" s="10"/>
      <c r="I89" s="10"/>
      <c r="J89" s="24" t="e">
        <f>H89/G89*100</f>
        <v>#DIV/0!</v>
      </c>
    </row>
    <row r="90" spans="1:10" ht="39" hidden="1" customHeight="1" x14ac:dyDescent="0.3">
      <c r="A90" s="6">
        <v>1517323</v>
      </c>
      <c r="B90" s="6">
        <v>7323</v>
      </c>
      <c r="C90" s="25">
        <v>443</v>
      </c>
      <c r="D90" s="26" t="s">
        <v>38</v>
      </c>
      <c r="E90" s="2"/>
      <c r="F90" s="2"/>
      <c r="G90" s="3">
        <f>G91</f>
        <v>0</v>
      </c>
      <c r="H90" s="3">
        <f>H91</f>
        <v>0</v>
      </c>
      <c r="I90" s="3">
        <f>I91</f>
        <v>0</v>
      </c>
      <c r="J90" s="3" t="e">
        <f>J91</f>
        <v>#DIV/0!</v>
      </c>
    </row>
    <row r="91" spans="1:10" ht="49.5" hidden="1" customHeight="1" x14ac:dyDescent="0.25">
      <c r="A91" s="101" t="s">
        <v>69</v>
      </c>
      <c r="B91" s="102"/>
      <c r="C91" s="102"/>
      <c r="D91" s="102"/>
      <c r="E91" s="103"/>
      <c r="F91" s="22"/>
      <c r="G91" s="10"/>
      <c r="H91" s="10"/>
      <c r="I91" s="10"/>
      <c r="J91" s="10" t="e">
        <f>H91/G91*100</f>
        <v>#DIV/0!</v>
      </c>
    </row>
    <row r="92" spans="1:10" ht="33.75" hidden="1" customHeight="1" x14ac:dyDescent="0.3">
      <c r="A92" s="6">
        <v>1517325</v>
      </c>
      <c r="B92" s="6">
        <v>7325</v>
      </c>
      <c r="C92" s="25">
        <v>443</v>
      </c>
      <c r="D92" s="26" t="s">
        <v>67</v>
      </c>
      <c r="E92" s="2"/>
      <c r="F92" s="2"/>
      <c r="G92" s="3">
        <f>G94+G95</f>
        <v>0</v>
      </c>
      <c r="H92" s="3">
        <f t="shared" ref="H92:I92" si="16">H94+H95</f>
        <v>0</v>
      </c>
      <c r="I92" s="3">
        <f t="shared" si="16"/>
        <v>0</v>
      </c>
      <c r="J92" s="2"/>
    </row>
    <row r="93" spans="1:10" ht="49.5" hidden="1" customHeight="1" x14ac:dyDescent="0.25">
      <c r="A93" s="101" t="s">
        <v>68</v>
      </c>
      <c r="B93" s="102"/>
      <c r="C93" s="102"/>
      <c r="D93" s="102"/>
      <c r="E93" s="103"/>
      <c r="F93" s="22"/>
      <c r="G93" s="10"/>
      <c r="H93" s="10"/>
      <c r="I93" s="10"/>
      <c r="J93" s="19" t="e">
        <f>H93/G93</f>
        <v>#DIV/0!</v>
      </c>
    </row>
    <row r="94" spans="1:10" ht="41.25" hidden="1" customHeight="1" x14ac:dyDescent="0.25">
      <c r="A94" s="101" t="s">
        <v>70</v>
      </c>
      <c r="B94" s="102"/>
      <c r="C94" s="102"/>
      <c r="D94" s="102"/>
      <c r="E94" s="103"/>
      <c r="F94" s="22" t="s">
        <v>119</v>
      </c>
      <c r="G94" s="10"/>
      <c r="H94" s="10"/>
      <c r="I94" s="10"/>
      <c r="J94" s="10" t="e">
        <f>H94/G94*100</f>
        <v>#DIV/0!</v>
      </c>
    </row>
    <row r="95" spans="1:10" ht="41.25" hidden="1" customHeight="1" x14ac:dyDescent="0.25">
      <c r="A95" s="101" t="s">
        <v>80</v>
      </c>
      <c r="B95" s="102"/>
      <c r="C95" s="102"/>
      <c r="D95" s="102"/>
      <c r="E95" s="103"/>
      <c r="F95" s="22"/>
      <c r="G95" s="10"/>
      <c r="H95" s="10"/>
      <c r="I95" s="10"/>
      <c r="J95" s="10"/>
    </row>
    <row r="96" spans="1:10" ht="49.5" hidden="1" customHeight="1" x14ac:dyDescent="0.25">
      <c r="A96" s="6">
        <v>1517330</v>
      </c>
      <c r="B96" s="6">
        <v>7330</v>
      </c>
      <c r="C96" s="25" t="s">
        <v>46</v>
      </c>
      <c r="D96" s="26" t="s">
        <v>62</v>
      </c>
      <c r="E96" s="2"/>
      <c r="F96" s="2"/>
      <c r="G96" s="3">
        <f>G97</f>
        <v>0</v>
      </c>
      <c r="H96" s="3">
        <f>H97</f>
        <v>0</v>
      </c>
      <c r="I96" s="3">
        <f>I97</f>
        <v>0</v>
      </c>
      <c r="J96" s="27" t="e">
        <f>J97</f>
        <v>#DIV/0!</v>
      </c>
    </row>
    <row r="97" spans="1:10" ht="49.5" hidden="1" customHeight="1" x14ac:dyDescent="0.25">
      <c r="A97" s="101" t="s">
        <v>63</v>
      </c>
      <c r="B97" s="102"/>
      <c r="C97" s="102"/>
      <c r="D97" s="102"/>
      <c r="E97" s="103"/>
      <c r="F97" s="22"/>
      <c r="G97" s="28"/>
      <c r="H97" s="28"/>
      <c r="I97" s="28"/>
      <c r="J97" s="19" t="e">
        <f>H97/G97</f>
        <v>#DIV/0!</v>
      </c>
    </row>
    <row r="98" spans="1:10" ht="44.25" hidden="1" customHeight="1" x14ac:dyDescent="0.25">
      <c r="A98" s="13">
        <v>1517340</v>
      </c>
      <c r="B98" s="13">
        <v>7340</v>
      </c>
      <c r="C98" s="7" t="s">
        <v>46</v>
      </c>
      <c r="D98" s="29" t="s">
        <v>64</v>
      </c>
      <c r="E98" s="93"/>
      <c r="F98" s="22"/>
      <c r="G98" s="3">
        <f>G99+G100</f>
        <v>0</v>
      </c>
      <c r="H98" s="3">
        <f>H99+H100</f>
        <v>0</v>
      </c>
      <c r="I98" s="3">
        <f>I99+I100</f>
        <v>0</v>
      </c>
      <c r="J98" s="27"/>
    </row>
    <row r="99" spans="1:10" ht="49.5" hidden="1" customHeight="1" x14ac:dyDescent="0.25">
      <c r="A99" s="101" t="s">
        <v>66</v>
      </c>
      <c r="B99" s="102"/>
      <c r="C99" s="102"/>
      <c r="D99" s="102"/>
      <c r="E99" s="103"/>
      <c r="F99" s="22"/>
      <c r="G99" s="23"/>
      <c r="H99" s="23"/>
      <c r="I99" s="23"/>
      <c r="J99" s="19" t="e">
        <f>H99/G99</f>
        <v>#DIV/0!</v>
      </c>
    </row>
    <row r="100" spans="1:10" ht="49.5" hidden="1" customHeight="1" x14ac:dyDescent="0.25">
      <c r="A100" s="101" t="s">
        <v>65</v>
      </c>
      <c r="B100" s="102"/>
      <c r="C100" s="102"/>
      <c r="D100" s="102"/>
      <c r="E100" s="103"/>
      <c r="F100" s="22"/>
      <c r="G100" s="23"/>
      <c r="H100" s="23"/>
      <c r="I100" s="23"/>
      <c r="J100" s="19" t="e">
        <f>H100/G100</f>
        <v>#DIV/0!</v>
      </c>
    </row>
    <row r="101" spans="1:10" ht="49.5" hidden="1" customHeight="1" x14ac:dyDescent="0.25">
      <c r="A101" s="91"/>
      <c r="B101" s="92"/>
      <c r="C101" s="92"/>
      <c r="D101" s="92"/>
      <c r="E101" s="93"/>
      <c r="F101" s="22"/>
      <c r="G101" s="10"/>
      <c r="H101" s="10"/>
      <c r="I101" s="10"/>
      <c r="J101" s="18"/>
    </row>
    <row r="102" spans="1:10" ht="26.25" hidden="1" customHeight="1" x14ac:dyDescent="0.25">
      <c r="A102" s="1" t="s">
        <v>25</v>
      </c>
      <c r="B102" s="98">
        <v>7360</v>
      </c>
      <c r="C102" s="142" t="s">
        <v>20</v>
      </c>
      <c r="D102" s="142"/>
      <c r="E102" s="2"/>
      <c r="F102" s="2"/>
      <c r="G102" s="3">
        <f>G103+G106</f>
        <v>0</v>
      </c>
      <c r="H102" s="3">
        <f>H103+H106</f>
        <v>0</v>
      </c>
      <c r="I102" s="3">
        <f>I103+I106</f>
        <v>0</v>
      </c>
      <c r="J102" s="2"/>
    </row>
    <row r="103" spans="1:10" ht="50.25" hidden="1" customHeight="1" x14ac:dyDescent="0.25">
      <c r="A103" s="13">
        <v>1517361</v>
      </c>
      <c r="B103" s="13">
        <v>7361</v>
      </c>
      <c r="C103" s="7" t="s">
        <v>22</v>
      </c>
      <c r="D103" s="30" t="s">
        <v>26</v>
      </c>
      <c r="E103" s="2"/>
      <c r="F103" s="2"/>
      <c r="G103" s="3">
        <f>G104+G105</f>
        <v>0</v>
      </c>
      <c r="H103" s="3">
        <f>H104+H105</f>
        <v>0</v>
      </c>
      <c r="I103" s="3">
        <f>I104+I105</f>
        <v>0</v>
      </c>
      <c r="J103" s="2"/>
    </row>
    <row r="104" spans="1:10" ht="40.5" hidden="1" customHeight="1" x14ac:dyDescent="0.25">
      <c r="A104" s="101" t="s">
        <v>27</v>
      </c>
      <c r="B104" s="102"/>
      <c r="C104" s="102"/>
      <c r="D104" s="102"/>
      <c r="E104" s="103"/>
      <c r="F104" s="22"/>
      <c r="G104" s="23"/>
      <c r="H104" s="23"/>
      <c r="I104" s="10"/>
      <c r="J104" s="11" t="e">
        <f>H104/G104</f>
        <v>#DIV/0!</v>
      </c>
    </row>
    <row r="105" spans="1:10" ht="51.75" hidden="1" customHeight="1" x14ac:dyDescent="0.25">
      <c r="A105" s="101" t="s">
        <v>28</v>
      </c>
      <c r="B105" s="102"/>
      <c r="C105" s="102"/>
      <c r="D105" s="102"/>
      <c r="E105" s="103"/>
      <c r="F105" s="9"/>
      <c r="G105" s="31"/>
      <c r="H105" s="31"/>
      <c r="I105" s="10"/>
      <c r="J105" s="32" t="e">
        <f>H105/G105*100</f>
        <v>#DIV/0!</v>
      </c>
    </row>
    <row r="106" spans="1:10" ht="55.5" hidden="1" customHeight="1" x14ac:dyDescent="0.25">
      <c r="A106" s="13">
        <v>1517363</v>
      </c>
      <c r="B106" s="13">
        <v>7363</v>
      </c>
      <c r="C106" s="7" t="s">
        <v>22</v>
      </c>
      <c r="D106" s="33" t="s">
        <v>71</v>
      </c>
      <c r="E106" s="2"/>
      <c r="F106" s="9"/>
      <c r="G106" s="34">
        <f>G107+G108+G109+G110</f>
        <v>0</v>
      </c>
      <c r="H106" s="34">
        <f>H107+H108+H109+H110</f>
        <v>0</v>
      </c>
      <c r="I106" s="34">
        <f>I107+I108+I109+I110</f>
        <v>0</v>
      </c>
      <c r="J106" s="34"/>
    </row>
    <row r="107" spans="1:10" ht="42.75" hidden="1" customHeight="1" x14ac:dyDescent="0.25">
      <c r="A107" s="101" t="s">
        <v>72</v>
      </c>
      <c r="B107" s="102"/>
      <c r="C107" s="102"/>
      <c r="D107" s="102"/>
      <c r="E107" s="103"/>
      <c r="F107" s="9"/>
      <c r="G107" s="10"/>
      <c r="H107" s="10"/>
      <c r="I107" s="10"/>
      <c r="J107" s="11" t="e">
        <f>H107/G107</f>
        <v>#DIV/0!</v>
      </c>
    </row>
    <row r="108" spans="1:10" ht="51.75" hidden="1" customHeight="1" x14ac:dyDescent="0.25">
      <c r="A108" s="101" t="s">
        <v>59</v>
      </c>
      <c r="B108" s="102"/>
      <c r="C108" s="102"/>
      <c r="D108" s="102"/>
      <c r="E108" s="103"/>
      <c r="F108" s="9"/>
      <c r="G108" s="10"/>
      <c r="H108" s="10"/>
      <c r="I108" s="10"/>
      <c r="J108" s="11" t="e">
        <f>H108/G108</f>
        <v>#DIV/0!</v>
      </c>
    </row>
    <row r="109" spans="1:10" ht="44.25" hidden="1" customHeight="1" x14ac:dyDescent="0.25">
      <c r="A109" s="101" t="s">
        <v>60</v>
      </c>
      <c r="B109" s="102"/>
      <c r="C109" s="102"/>
      <c r="D109" s="102"/>
      <c r="E109" s="103"/>
      <c r="F109" s="9"/>
      <c r="G109" s="10"/>
      <c r="H109" s="10"/>
      <c r="I109" s="10"/>
      <c r="J109" s="11" t="e">
        <f>H109/G109</f>
        <v>#DIV/0!</v>
      </c>
    </row>
    <row r="110" spans="1:10" ht="47.25" hidden="1" customHeight="1" x14ac:dyDescent="0.25">
      <c r="A110" s="101" t="s">
        <v>61</v>
      </c>
      <c r="B110" s="102"/>
      <c r="C110" s="102"/>
      <c r="D110" s="102"/>
      <c r="E110" s="103"/>
      <c r="F110" s="9"/>
      <c r="G110" s="10"/>
      <c r="H110" s="10"/>
      <c r="I110" s="10"/>
      <c r="J110" s="11" t="e">
        <f>H110/G110</f>
        <v>#DIV/0!</v>
      </c>
    </row>
    <row r="111" spans="1:10" ht="35.25" hidden="1" customHeight="1" x14ac:dyDescent="0.25">
      <c r="A111" s="1">
        <v>1517380</v>
      </c>
      <c r="B111" s="98">
        <v>7380</v>
      </c>
      <c r="C111" s="136" t="s">
        <v>108</v>
      </c>
      <c r="D111" s="136"/>
      <c r="E111" s="94"/>
      <c r="F111" s="9"/>
      <c r="G111" s="3">
        <f>G112</f>
        <v>253148402.25</v>
      </c>
      <c r="H111" s="3">
        <f t="shared" ref="H111:I111" si="17">H112</f>
        <v>52491962.129999995</v>
      </c>
      <c r="I111" s="3">
        <f t="shared" si="17"/>
        <v>11564579.49</v>
      </c>
      <c r="J111" s="11"/>
    </row>
    <row r="112" spans="1:10" ht="82.5" hidden="1" customHeight="1" x14ac:dyDescent="0.25">
      <c r="A112" s="13">
        <v>1517384</v>
      </c>
      <c r="B112" s="13">
        <v>7384</v>
      </c>
      <c r="C112" s="7" t="s">
        <v>22</v>
      </c>
      <c r="D112" s="33" t="s">
        <v>109</v>
      </c>
      <c r="E112" s="94"/>
      <c r="F112" s="9"/>
      <c r="G112" s="10">
        <f>G113+G114+G115</f>
        <v>253148402.25</v>
      </c>
      <c r="H112" s="10">
        <f>H113+H114+H115</f>
        <v>52491962.129999995</v>
      </c>
      <c r="I112" s="10">
        <f>I113+I114+I115</f>
        <v>11564579.49</v>
      </c>
      <c r="J112" s="11"/>
    </row>
    <row r="113" spans="1:10" ht="31.5" hidden="1" customHeight="1" x14ac:dyDescent="0.25">
      <c r="A113" s="104" t="s">
        <v>112</v>
      </c>
      <c r="B113" s="104"/>
      <c r="C113" s="104"/>
      <c r="D113" s="104"/>
      <c r="E113" s="104"/>
      <c r="F113" s="9" t="s">
        <v>120</v>
      </c>
      <c r="G113" s="10">
        <v>176029121</v>
      </c>
      <c r="H113" s="10">
        <v>31991962.469999999</v>
      </c>
      <c r="I113" s="10">
        <v>84799.65</v>
      </c>
      <c r="J113" s="20">
        <f>H113/G113</f>
        <v>0.18174244288818553</v>
      </c>
    </row>
    <row r="114" spans="1:10" ht="36" hidden="1" customHeight="1" x14ac:dyDescent="0.25">
      <c r="A114" s="101" t="s">
        <v>113</v>
      </c>
      <c r="B114" s="102"/>
      <c r="C114" s="102"/>
      <c r="D114" s="102"/>
      <c r="E114" s="103"/>
      <c r="F114" s="9" t="s">
        <v>120</v>
      </c>
      <c r="G114" s="10">
        <v>77119281.25</v>
      </c>
      <c r="H114" s="10">
        <v>20499999.66</v>
      </c>
      <c r="I114" s="10">
        <v>11479779.84</v>
      </c>
      <c r="J114" s="20">
        <f>H114/G114</f>
        <v>0.2658219750978294</v>
      </c>
    </row>
    <row r="115" spans="1:10" ht="36" hidden="1" customHeight="1" x14ac:dyDescent="0.25">
      <c r="A115" s="101" t="s">
        <v>114</v>
      </c>
      <c r="B115" s="102"/>
      <c r="C115" s="102"/>
      <c r="D115" s="102"/>
      <c r="E115" s="103"/>
      <c r="F115" s="9" t="s">
        <v>121</v>
      </c>
      <c r="G115" s="10"/>
      <c r="H115" s="10"/>
      <c r="I115" s="10"/>
      <c r="J115" s="20" t="e">
        <f>H115/G115</f>
        <v>#DIV/0!</v>
      </c>
    </row>
    <row r="116" spans="1:10" ht="33" hidden="1" customHeight="1" x14ac:dyDescent="0.25">
      <c r="A116" s="13">
        <v>1512020</v>
      </c>
      <c r="B116" s="13">
        <v>2020</v>
      </c>
      <c r="C116" s="7" t="s">
        <v>85</v>
      </c>
      <c r="D116" s="33" t="s">
        <v>76</v>
      </c>
      <c r="E116" s="2"/>
      <c r="F116" s="9"/>
      <c r="G116" s="70">
        <f>G117+G118+G119+G120</f>
        <v>0</v>
      </c>
      <c r="H116" s="70">
        <f>H117+H118+H119+H120</f>
        <v>0</v>
      </c>
      <c r="I116" s="70">
        <f>I117+I118+I119+I120</f>
        <v>0</v>
      </c>
      <c r="J116" s="34"/>
    </row>
    <row r="117" spans="1:10" ht="33.75" hidden="1" customHeight="1" x14ac:dyDescent="0.25">
      <c r="A117" s="101" t="s">
        <v>123</v>
      </c>
      <c r="B117" s="102"/>
      <c r="C117" s="102"/>
      <c r="D117" s="102"/>
      <c r="E117" s="103"/>
      <c r="F117" s="9" t="s">
        <v>121</v>
      </c>
      <c r="G117" s="71"/>
      <c r="H117" s="71"/>
      <c r="I117" s="10"/>
      <c r="J117" s="72" t="e">
        <f>H117/G117</f>
        <v>#DIV/0!</v>
      </c>
    </row>
    <row r="118" spans="1:10" ht="51.75" hidden="1" customHeight="1" x14ac:dyDescent="0.25">
      <c r="A118" s="91"/>
      <c r="B118" s="92"/>
      <c r="C118" s="92"/>
      <c r="D118" s="92"/>
      <c r="E118" s="93"/>
      <c r="F118" s="9"/>
      <c r="G118" s="31"/>
      <c r="H118" s="31"/>
      <c r="I118" s="10"/>
      <c r="J118" s="32"/>
    </row>
    <row r="119" spans="1:10" ht="51.75" hidden="1" customHeight="1" x14ac:dyDescent="0.25">
      <c r="A119" s="91"/>
      <c r="B119" s="92"/>
      <c r="C119" s="92"/>
      <c r="D119" s="92"/>
      <c r="E119" s="93"/>
      <c r="F119" s="9"/>
      <c r="G119" s="31"/>
      <c r="H119" s="31"/>
      <c r="I119" s="10"/>
      <c r="J119" s="32"/>
    </row>
    <row r="120" spans="1:10" ht="51.75" hidden="1" customHeight="1" x14ac:dyDescent="0.25">
      <c r="A120" s="91"/>
      <c r="B120" s="92"/>
      <c r="C120" s="92"/>
      <c r="D120" s="92"/>
      <c r="E120" s="93"/>
      <c r="F120" s="9"/>
      <c r="G120" s="31"/>
      <c r="H120" s="31"/>
      <c r="I120" s="10"/>
      <c r="J120" s="32"/>
    </row>
    <row r="121" spans="1:10" ht="51.75" hidden="1" customHeight="1" x14ac:dyDescent="0.25">
      <c r="A121" s="91"/>
      <c r="B121" s="92"/>
      <c r="C121" s="92"/>
      <c r="D121" s="92"/>
      <c r="E121" s="93"/>
      <c r="F121" s="9"/>
      <c r="G121" s="31"/>
      <c r="H121" s="31"/>
      <c r="I121" s="10"/>
      <c r="J121" s="32"/>
    </row>
    <row r="122" spans="1:10" ht="51.75" hidden="1" customHeight="1" x14ac:dyDescent="0.25">
      <c r="A122" s="91"/>
      <c r="B122" s="92"/>
      <c r="C122" s="92"/>
      <c r="D122" s="92"/>
      <c r="E122" s="93"/>
      <c r="F122" s="9"/>
      <c r="G122" s="31"/>
      <c r="H122" s="31"/>
      <c r="I122" s="10"/>
      <c r="J122" s="32"/>
    </row>
    <row r="123" spans="1:10" ht="51.75" hidden="1" customHeight="1" x14ac:dyDescent="0.25">
      <c r="A123" s="91"/>
      <c r="B123" s="92"/>
      <c r="C123" s="92"/>
      <c r="D123" s="92"/>
      <c r="E123" s="93"/>
      <c r="F123" s="9"/>
      <c r="G123" s="31"/>
      <c r="H123" s="31"/>
      <c r="I123" s="10"/>
      <c r="J123" s="32"/>
    </row>
    <row r="124" spans="1:10" ht="51.75" hidden="1" customHeight="1" x14ac:dyDescent="0.25">
      <c r="A124" s="91"/>
      <c r="B124" s="92"/>
      <c r="C124" s="92"/>
      <c r="D124" s="92"/>
      <c r="E124" s="93"/>
      <c r="F124" s="9"/>
      <c r="G124" s="31"/>
      <c r="H124" s="31"/>
      <c r="I124" s="10"/>
      <c r="J124" s="32"/>
    </row>
    <row r="125" spans="1:10" ht="51.75" hidden="1" customHeight="1" x14ac:dyDescent="0.25">
      <c r="A125" s="91"/>
      <c r="B125" s="92"/>
      <c r="C125" s="92"/>
      <c r="D125" s="92"/>
      <c r="E125" s="93"/>
      <c r="F125" s="9"/>
      <c r="G125" s="31"/>
      <c r="H125" s="31"/>
      <c r="I125" s="10"/>
      <c r="J125" s="32"/>
    </row>
    <row r="126" spans="1:10" ht="51.75" hidden="1" customHeight="1" x14ac:dyDescent="0.25">
      <c r="A126" s="91"/>
      <c r="B126" s="92"/>
      <c r="C126" s="92"/>
      <c r="D126" s="92"/>
      <c r="E126" s="93"/>
      <c r="F126" s="9"/>
      <c r="G126" s="31"/>
      <c r="H126" s="31"/>
      <c r="I126" s="10"/>
      <c r="J126" s="32"/>
    </row>
    <row r="127" spans="1:10" ht="15.75" customHeight="1" x14ac:dyDescent="0.25">
      <c r="A127" s="128" t="s">
        <v>30</v>
      </c>
      <c r="B127" s="129"/>
      <c r="C127" s="129"/>
      <c r="D127" s="129"/>
      <c r="E127" s="130"/>
      <c r="F127" s="2"/>
      <c r="G127" s="3">
        <f>G63+G20+G51+G40</f>
        <v>1017887201.25</v>
      </c>
      <c r="H127" s="3">
        <f>H63+H20+H51+H40</f>
        <v>102957382.00999999</v>
      </c>
      <c r="I127" s="3">
        <f>I63+I20+I51+I40</f>
        <v>62029999.369999997</v>
      </c>
      <c r="J127" s="2"/>
    </row>
    <row r="128" spans="1:10" ht="13.8" hidden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29" ht="13.8" hidden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29" ht="13.8" hidden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29" ht="13.8" hidden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29" ht="13.8" hidden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29" ht="13.8" hidden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29" ht="13.8" hidden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29" ht="13.8" hidden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29" ht="13.8" hidden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29" ht="13.8" hidden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29" ht="13.8" hidden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29" ht="13.8" hidden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29" ht="17.399999999999999" x14ac:dyDescent="0.3">
      <c r="A140" s="73"/>
      <c r="B140" s="73"/>
      <c r="C140" s="73"/>
      <c r="D140" s="74"/>
      <c r="E140" s="74"/>
      <c r="F140" s="74"/>
      <c r="G140" s="131"/>
      <c r="H140" s="131"/>
      <c r="I140" s="131"/>
      <c r="J140" s="131"/>
    </row>
    <row r="141" spans="1:29" s="75" customFormat="1" ht="18.75" hidden="1" customHeight="1" x14ac:dyDescent="0.3">
      <c r="A141" s="73" t="s">
        <v>36</v>
      </c>
      <c r="E141" s="76"/>
      <c r="F141" s="77"/>
      <c r="G141" s="77"/>
      <c r="I141" s="131" t="s">
        <v>37</v>
      </c>
      <c r="J141" s="131"/>
      <c r="K141" s="60"/>
      <c r="L141" s="60"/>
      <c r="M141" s="60"/>
      <c r="N141" s="60"/>
      <c r="O141" s="60"/>
      <c r="R141" s="60"/>
      <c r="S141" s="60"/>
      <c r="T141" s="60"/>
      <c r="U141" s="60"/>
      <c r="V141" s="60"/>
      <c r="W141" s="60"/>
      <c r="X141" s="60"/>
      <c r="Y141" s="60"/>
      <c r="Z141" s="60"/>
      <c r="AA141" s="131"/>
      <c r="AB141" s="131"/>
      <c r="AC141" s="131"/>
    </row>
    <row r="142" spans="1:29" ht="17.399999999999999" x14ac:dyDescent="0.3">
      <c r="A142" s="73" t="s">
        <v>144</v>
      </c>
      <c r="B142" s="75"/>
      <c r="C142" s="75"/>
      <c r="D142" s="75"/>
      <c r="E142" s="76"/>
      <c r="F142" s="77"/>
      <c r="G142" s="77"/>
      <c r="H142" s="75"/>
      <c r="I142" s="131" t="s">
        <v>145</v>
      </c>
      <c r="J142" s="131"/>
    </row>
    <row r="143" spans="1:29" ht="17.399999999999999" hidden="1" x14ac:dyDescent="0.3">
      <c r="A143" s="73" t="s">
        <v>74</v>
      </c>
      <c r="B143" s="73"/>
      <c r="C143" s="73"/>
      <c r="D143" s="74"/>
      <c r="E143" s="74"/>
      <c r="F143" s="74"/>
      <c r="G143" s="73"/>
      <c r="H143" s="73"/>
      <c r="I143" s="131" t="s">
        <v>75</v>
      </c>
      <c r="J143" s="131"/>
    </row>
    <row r="144" spans="1:29" ht="17.399999999999999" hidden="1" x14ac:dyDescent="0.3">
      <c r="A144" s="73"/>
      <c r="B144" s="73"/>
      <c r="C144" s="73"/>
      <c r="D144" s="74"/>
      <c r="E144" s="74"/>
      <c r="F144" s="74"/>
      <c r="G144" s="73"/>
      <c r="H144" s="73"/>
      <c r="I144" s="131"/>
      <c r="J144" s="131"/>
    </row>
    <row r="145" spans="1:12" hidden="1" x14ac:dyDescent="0.25"/>
    <row r="146" spans="1:12" ht="15.6" hidden="1" x14ac:dyDescent="0.3">
      <c r="D146" s="78" t="s">
        <v>135</v>
      </c>
      <c r="G146" s="61"/>
    </row>
    <row r="147" spans="1:12" hidden="1" x14ac:dyDescent="0.25">
      <c r="F147" s="79"/>
      <c r="K147" s="61"/>
    </row>
    <row r="148" spans="1:12" hidden="1" x14ac:dyDescent="0.25">
      <c r="G148" s="4" t="s">
        <v>40</v>
      </c>
      <c r="I148" s="4">
        <v>114512530.75000001</v>
      </c>
      <c r="J148" s="80" t="s">
        <v>41</v>
      </c>
      <c r="K148" s="61"/>
    </row>
    <row r="149" spans="1:12" hidden="1" x14ac:dyDescent="0.25">
      <c r="F149" s="81"/>
      <c r="G149" s="81" t="s">
        <v>42</v>
      </c>
      <c r="H149" s="81"/>
      <c r="I149" s="82">
        <f>I127-I148</f>
        <v>-52482531.380000018</v>
      </c>
      <c r="K149" s="61"/>
      <c r="L149" s="4" t="s">
        <v>43</v>
      </c>
    </row>
    <row r="150" spans="1:12" hidden="1" x14ac:dyDescent="0.25">
      <c r="G150" s="83" t="s">
        <v>44</v>
      </c>
      <c r="H150" s="83"/>
      <c r="I150" s="84">
        <f>I149-K148</f>
        <v>-52482531.380000018</v>
      </c>
      <c r="K150" s="61"/>
    </row>
    <row r="151" spans="1:12" ht="22.8" x14ac:dyDescent="0.4">
      <c r="K151" s="85"/>
    </row>
    <row r="160" spans="1:12" ht="15.6" x14ac:dyDescent="0.25">
      <c r="A160" s="86"/>
      <c r="B160" s="66"/>
      <c r="C160" s="86"/>
      <c r="D160" s="87"/>
      <c r="E160" s="44"/>
      <c r="F160" s="66"/>
      <c r="G160" s="67"/>
      <c r="H160" s="67"/>
      <c r="I160" s="67"/>
      <c r="J160" s="68"/>
    </row>
    <row r="161" spans="1:10" ht="13.8" x14ac:dyDescent="0.25">
      <c r="A161" s="137"/>
      <c r="B161" s="137"/>
      <c r="C161" s="137"/>
      <c r="D161" s="137"/>
      <c r="E161" s="137"/>
      <c r="F161" s="66"/>
      <c r="G161" s="67"/>
      <c r="H161" s="67"/>
      <c r="I161" s="67"/>
      <c r="J161" s="88"/>
    </row>
  </sheetData>
  <mergeCells count="100">
    <mergeCell ref="A161:E161"/>
    <mergeCell ref="A48:E48"/>
    <mergeCell ref="L47:P47"/>
    <mergeCell ref="W33:Y33"/>
    <mergeCell ref="B63:D63"/>
    <mergeCell ref="C102:D102"/>
    <mergeCell ref="A34:E34"/>
    <mergeCell ref="A35:E35"/>
    <mergeCell ref="A36:E36"/>
    <mergeCell ref="A38:E38"/>
    <mergeCell ref="A81:E81"/>
    <mergeCell ref="A39:E39"/>
    <mergeCell ref="A91:E91"/>
    <mergeCell ref="A86:E86"/>
    <mergeCell ref="A88:E88"/>
    <mergeCell ref="A83:E83"/>
    <mergeCell ref="A100:E100"/>
    <mergeCell ref="AA141:AC141"/>
    <mergeCell ref="A104:E104"/>
    <mergeCell ref="A105:E105"/>
    <mergeCell ref="A127:E127"/>
    <mergeCell ref="A108:E108"/>
    <mergeCell ref="A107:E107"/>
    <mergeCell ref="A109:E109"/>
    <mergeCell ref="A110:E110"/>
    <mergeCell ref="A117:E117"/>
    <mergeCell ref="C111:D111"/>
    <mergeCell ref="A113:E113"/>
    <mergeCell ref="A114:E114"/>
    <mergeCell ref="A115:E115"/>
    <mergeCell ref="G1:J1"/>
    <mergeCell ref="G4:J4"/>
    <mergeCell ref="G12:G13"/>
    <mergeCell ref="H12:H13"/>
    <mergeCell ref="I12:I13"/>
    <mergeCell ref="G2:J2"/>
    <mergeCell ref="A8:J8"/>
    <mergeCell ref="J12:J13"/>
    <mergeCell ref="D12:D13"/>
    <mergeCell ref="A7:J7"/>
    <mergeCell ref="E12:E13"/>
    <mergeCell ref="F12:F13"/>
    <mergeCell ref="A12:A13"/>
    <mergeCell ref="B12:B13"/>
    <mergeCell ref="C12:C13"/>
    <mergeCell ref="G3:J3"/>
    <mergeCell ref="I144:J144"/>
    <mergeCell ref="I143:J143"/>
    <mergeCell ref="I141:J141"/>
    <mergeCell ref="G140:H140"/>
    <mergeCell ref="I140:J140"/>
    <mergeCell ref="I142:J142"/>
    <mergeCell ref="A5:J5"/>
    <mergeCell ref="B20:D20"/>
    <mergeCell ref="B21:D21"/>
    <mergeCell ref="C22:D22"/>
    <mergeCell ref="A24:E24"/>
    <mergeCell ref="B15:D15"/>
    <mergeCell ref="B16:D16"/>
    <mergeCell ref="C17:D17"/>
    <mergeCell ref="A19:E19"/>
    <mergeCell ref="A84:E84"/>
    <mergeCell ref="A85:E85"/>
    <mergeCell ref="A89:E89"/>
    <mergeCell ref="A73:E73"/>
    <mergeCell ref="A87:E87"/>
    <mergeCell ref="B51:D51"/>
    <mergeCell ref="B52:D52"/>
    <mergeCell ref="C53:D53"/>
    <mergeCell ref="A55:E55"/>
    <mergeCell ref="A82:E82"/>
    <mergeCell ref="A71:E71"/>
    <mergeCell ref="C69:D69"/>
    <mergeCell ref="A80:E80"/>
    <mergeCell ref="B64:D64"/>
    <mergeCell ref="A79:E79"/>
    <mergeCell ref="A72:E72"/>
    <mergeCell ref="A66:E66"/>
    <mergeCell ref="A67:E67"/>
    <mergeCell ref="A68:E68"/>
    <mergeCell ref="A44:E44"/>
    <mergeCell ref="A31:E31"/>
    <mergeCell ref="A25:E25"/>
    <mergeCell ref="A45:E45"/>
    <mergeCell ref="A50:E50"/>
    <mergeCell ref="A27:E27"/>
    <mergeCell ref="A28:E28"/>
    <mergeCell ref="B40:D40"/>
    <mergeCell ref="B41:D41"/>
    <mergeCell ref="C42:D42"/>
    <mergeCell ref="A46:E46"/>
    <mergeCell ref="A30:E30"/>
    <mergeCell ref="C32:D32"/>
    <mergeCell ref="A37:E37"/>
    <mergeCell ref="A29:E29"/>
    <mergeCell ref="A94:E94"/>
    <mergeCell ref="A99:E99"/>
    <mergeCell ref="A93:E93"/>
    <mergeCell ref="A97:E97"/>
    <mergeCell ref="A95:E95"/>
  </mergeCells>
  <phoneticPr fontId="0" type="noConversion"/>
  <printOptions horizontalCentered="1"/>
  <pageMargins left="0.39370078740157483" right="0.19685039370078741" top="1.1811023622047245" bottom="0.59055118110236227" header="0.23622047244094491" footer="0.19685039370078741"/>
  <pageSetup paperSize="9" scale="71" fitToHeight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Kushnir</cp:lastModifiedBy>
  <cp:lastPrinted>2025-12-03T10:00:17Z</cp:lastPrinted>
  <dcterms:created xsi:type="dcterms:W3CDTF">1996-10-08T23:32:33Z</dcterms:created>
  <dcterms:modified xsi:type="dcterms:W3CDTF">2025-12-09T09:05:03Z</dcterms:modified>
</cp:coreProperties>
</file>