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20" activeTab="0"/>
  </bookViews>
  <sheets>
    <sheet name="4" sheetId="1" r:id="rId1"/>
  </sheets>
  <definedNames>
    <definedName name="_xlnm.Print_Titles" localSheetId="0">'4'!$A:$B,'4'!$6:$8</definedName>
    <definedName name="_xlnm.Print_Area" localSheetId="0">'4'!$A$2:$AR$41</definedName>
  </definedNames>
  <calcPr fullCalcOnLoad="1"/>
</workbook>
</file>

<file path=xl/sharedStrings.xml><?xml version="1.0" encoding="utf-8"?>
<sst xmlns="http://schemas.openxmlformats.org/spreadsheetml/2006/main" count="90" uniqueCount="47">
  <si>
    <t>№</t>
  </si>
  <si>
    <t>Інші видатки</t>
  </si>
  <si>
    <t>Профінансовано</t>
  </si>
  <si>
    <t>Залишок</t>
  </si>
  <si>
    <t>в тому числі</t>
  </si>
  <si>
    <t>ІНФОРМАЦІЯ</t>
  </si>
  <si>
    <t>Відсоток фінансування</t>
  </si>
  <si>
    <t>Обласна рада</t>
  </si>
  <si>
    <t>Назва головного розпорядника</t>
  </si>
  <si>
    <t>ВСЬОГО по соціально-культурній сфері</t>
  </si>
  <si>
    <t>РАЗОМ</t>
  </si>
  <si>
    <t>ВСЬОГО по органах влади</t>
  </si>
  <si>
    <t xml:space="preserve">Головне управління внутрішньої політики, ЗМІ та зв"язків з громадськістю </t>
  </si>
  <si>
    <t>Підсумок кредитів</t>
  </si>
  <si>
    <t>Служба у справах дітей</t>
  </si>
  <si>
    <t>Управління міжнародного співробітництва та євроінтеграції</t>
  </si>
  <si>
    <t xml:space="preserve"> </t>
  </si>
  <si>
    <t>в т.ч. заклади культури</t>
  </si>
  <si>
    <t>госп.розрахункові</t>
  </si>
  <si>
    <t>громад.організації</t>
  </si>
  <si>
    <t>Всього видатки загальний та спеціальний(за рахунок коштів, що передаються із загального фонду) фонд</t>
  </si>
  <si>
    <t>Всього видатки загального фонду</t>
  </si>
  <si>
    <t>Всього видатки спеціального фонду за рахунок коштів, що передаються із загального фонду(капітальні видатки)</t>
  </si>
  <si>
    <t>Зарплата з нарахуваннями (2110, 2120)</t>
  </si>
  <si>
    <t>Інші захищені статті (2220, 2230, 2700)</t>
  </si>
  <si>
    <t>Департамент освіти і науки</t>
  </si>
  <si>
    <t>в т.ч.</t>
  </si>
  <si>
    <t>субвенція з державного бюджету місцевим бюджетам на фінансування програм - переможців Всеукраїнського конкурсу(впровадження системи електронного врядування органів місцевого самоврядування)</t>
  </si>
  <si>
    <t>в т.ч заклади з прямим фінансуванням</t>
  </si>
  <si>
    <t>Управління у справах національностей та релігій</t>
  </si>
  <si>
    <t>медична субвенція</t>
  </si>
  <si>
    <t>Управління культури і туризму</t>
  </si>
  <si>
    <t>Управління культури і мистецтв</t>
  </si>
  <si>
    <t>освітня субвенція</t>
  </si>
  <si>
    <t>Управління фізичної культури та спорту</t>
  </si>
  <si>
    <t>оздоровлення</t>
  </si>
  <si>
    <t xml:space="preserve">Департамент охорони здоров'я </t>
  </si>
  <si>
    <t>Департамент соціальної та молодіжної політики</t>
  </si>
  <si>
    <t>в т.ч.заклади соц.забезпечення, молодіжної політики, реалізація програм та заходів тощо</t>
  </si>
  <si>
    <t>Додаткова дотація</t>
  </si>
  <si>
    <t xml:space="preserve">субвенція з pайонів </t>
  </si>
  <si>
    <t>Енергоносії</t>
  </si>
  <si>
    <t>dd</t>
  </si>
  <si>
    <t>інші субвенції з державного бюджету в галузі освіти</t>
  </si>
  <si>
    <t>Кредити на червень</t>
  </si>
  <si>
    <t>Недофінансований залишок травня</t>
  </si>
  <si>
    <r>
      <t>про стан фінансування головних розпорядників коштів обласного бюджету (соціально-культурна сфера та органи управління) у</t>
    </r>
    <r>
      <rPr>
        <b/>
        <sz val="14"/>
        <rFont val="Arial Cyr"/>
        <family val="0"/>
      </rPr>
      <t xml:space="preserve"> червні</t>
    </r>
    <r>
      <rPr>
        <b/>
        <sz val="20"/>
        <rFont val="Arial Cyr"/>
        <family val="0"/>
      </rPr>
      <t xml:space="preserve"> 2018 року </t>
    </r>
    <r>
      <rPr>
        <b/>
        <i/>
        <sz val="14"/>
        <color indexed="10"/>
        <rFont val="Arial Cyr"/>
        <family val="0"/>
      </rPr>
      <t>(станом на 26.06.18)</t>
    </r>
    <r>
      <rPr>
        <b/>
        <sz val="12"/>
        <rFont val="Arial Cyr"/>
        <family val="0"/>
      </rPr>
      <t>, відповідно до поданих ними заявок на фінансування та зареєстрованих підвідомчими бюджетними установами та закладами фінансових зобов"язань в органах Державного казначейства України у Вінницькій області (тис.грн.).</t>
    </r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</si>
</sst>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;[Red]0.0"/>
    <numFmt numFmtId="188" formatCode="#,##0.0"/>
    <numFmt numFmtId="189" formatCode="#,##0.000"/>
    <numFmt numFmtId="190" formatCode="#,##0.0000"/>
  </numFmts>
  <fonts count="1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2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i/>
      <sz val="14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 wrapText="1"/>
    </xf>
    <xf numFmtId="18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188" fontId="5" fillId="0" borderId="2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88" fontId="0" fillId="2" borderId="1" xfId="0" applyNumberFormat="1" applyFont="1" applyFill="1" applyBorder="1" applyAlignment="1">
      <alignment horizontal="center" vertical="center" wrapText="1"/>
    </xf>
    <xf numFmtId="188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80" fontId="13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89" fontId="3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8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88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FF66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78"/>
  <sheetViews>
    <sheetView tabSelected="1" zoomScale="75" zoomScaleNormal="75" zoomScaleSheetLayoutView="100" workbookViewId="0" topLeftCell="A2">
      <pane xSplit="2" ySplit="7" topLeftCell="D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G10" sqref="G10"/>
    </sheetView>
  </sheetViews>
  <sheetFormatPr defaultColWidth="9.00390625" defaultRowHeight="12.75"/>
  <cols>
    <col min="1" max="1" width="4.125" style="5" customWidth="1"/>
    <col min="2" max="2" width="26.75390625" style="5" customWidth="1"/>
    <col min="3" max="3" width="12.375" style="5" customWidth="1"/>
    <col min="4" max="4" width="10.375" style="5" customWidth="1"/>
    <col min="5" max="5" width="10.125" style="5" customWidth="1"/>
    <col min="6" max="6" width="10.875" style="5" customWidth="1"/>
    <col min="7" max="7" width="8.875" style="5" customWidth="1"/>
    <col min="8" max="8" width="13.375" style="5" customWidth="1"/>
    <col min="9" max="9" width="12.875" style="5" customWidth="1"/>
    <col min="10" max="10" width="12.25390625" style="20" customWidth="1"/>
    <col min="11" max="11" width="12.75390625" style="20" customWidth="1"/>
    <col min="12" max="12" width="14.125" style="20" customWidth="1"/>
    <col min="13" max="13" width="9.75390625" style="20" customWidth="1"/>
    <col min="14" max="14" width="14.25390625" style="20" customWidth="1"/>
    <col min="15" max="16" width="10.625" style="20" customWidth="1"/>
    <col min="17" max="17" width="10.25390625" style="20" customWidth="1"/>
    <col min="18" max="18" width="13.625" style="20" customWidth="1"/>
    <col min="19" max="19" width="9.375" style="20" bestFit="1" customWidth="1"/>
    <col min="20" max="20" width="11.875" style="20" customWidth="1"/>
    <col min="21" max="21" width="9.00390625" style="20" customWidth="1"/>
    <col min="22" max="22" width="9.875" style="20" customWidth="1"/>
    <col min="23" max="24" width="9.25390625" style="20" customWidth="1"/>
    <col min="25" max="25" width="9.75390625" style="20" customWidth="1"/>
    <col min="26" max="26" width="9.875" style="20" customWidth="1"/>
    <col min="27" max="27" width="10.25390625" style="20" customWidth="1"/>
    <col min="28" max="28" width="10.00390625" style="20" customWidth="1"/>
    <col min="29" max="29" width="10.125" style="20" customWidth="1"/>
    <col min="30" max="30" width="9.375" style="20" customWidth="1"/>
    <col min="31" max="31" width="9.00390625" style="20" customWidth="1"/>
    <col min="32" max="32" width="8.375" style="20" customWidth="1"/>
    <col min="33" max="33" width="10.625" style="20" customWidth="1"/>
    <col min="34" max="34" width="10.25390625" style="20" customWidth="1"/>
    <col min="35" max="36" width="11.00390625" style="20" customWidth="1"/>
    <col min="37" max="37" width="8.875" style="20" customWidth="1"/>
    <col min="38" max="38" width="10.25390625" style="20" customWidth="1"/>
    <col min="39" max="39" width="9.25390625" style="20" customWidth="1"/>
    <col min="40" max="40" width="9.375" style="20" customWidth="1"/>
    <col min="41" max="41" width="10.125" style="20" customWidth="1"/>
    <col min="42" max="42" width="9.875" style="20" customWidth="1"/>
    <col min="43" max="43" width="9.375" style="20" customWidth="1"/>
    <col min="44" max="44" width="10.875" style="20" customWidth="1"/>
    <col min="45" max="16384" width="9.125" style="20" customWidth="1"/>
  </cols>
  <sheetData>
    <row r="1" ht="12.75" hidden="1"/>
    <row r="2" spans="1:32" s="40" customFormat="1" ht="15" customHeight="1">
      <c r="A2" s="5"/>
      <c r="B2" s="4"/>
      <c r="C2" s="67" t="s">
        <v>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</row>
    <row r="3" spans="1:32" s="40" customFormat="1" ht="66" customHeight="1">
      <c r="A3" s="5"/>
      <c r="B3" s="10"/>
      <c r="C3" s="67" t="s">
        <v>46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3"/>
      <c r="V3" s="3"/>
      <c r="W3" s="3"/>
      <c r="X3" s="3"/>
      <c r="Y3" s="3"/>
      <c r="Z3" s="3"/>
      <c r="AA3" s="4"/>
      <c r="AB3" s="4"/>
      <c r="AC3" s="4"/>
      <c r="AD3" s="4"/>
      <c r="AE3" s="4"/>
      <c r="AF3" s="10"/>
    </row>
    <row r="4" spans="1:9" s="40" customFormat="1" ht="12.75" hidden="1">
      <c r="A4" s="5"/>
      <c r="B4" s="5"/>
      <c r="C4" s="5"/>
      <c r="D4" s="5"/>
      <c r="E4" s="5"/>
      <c r="F4" s="5"/>
      <c r="G4" s="5"/>
      <c r="H4" s="5"/>
      <c r="I4" s="5" t="s">
        <v>16</v>
      </c>
    </row>
    <row r="5" spans="1:27" s="40" customFormat="1" ht="15.75" hidden="1">
      <c r="A5" s="5"/>
      <c r="B5" s="5"/>
      <c r="C5" s="5"/>
      <c r="D5" s="5"/>
      <c r="E5" s="5"/>
      <c r="F5" s="5"/>
      <c r="G5" s="5"/>
      <c r="H5" s="5"/>
      <c r="I5" s="5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44" s="5" customFormat="1" ht="29.25" customHeight="1">
      <c r="A6" s="62" t="s">
        <v>0</v>
      </c>
      <c r="B6" s="62" t="s">
        <v>8</v>
      </c>
      <c r="C6" s="62" t="s">
        <v>20</v>
      </c>
      <c r="D6" s="62"/>
      <c r="E6" s="62"/>
      <c r="F6" s="62"/>
      <c r="G6" s="62"/>
      <c r="H6" s="62"/>
      <c r="I6" s="62" t="s">
        <v>21</v>
      </c>
      <c r="J6" s="62"/>
      <c r="K6" s="62"/>
      <c r="L6" s="62"/>
      <c r="M6" s="62"/>
      <c r="N6" s="62"/>
      <c r="O6" s="62" t="s">
        <v>4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 t="s">
        <v>22</v>
      </c>
      <c r="AN6" s="62"/>
      <c r="AO6" s="62"/>
      <c r="AP6" s="62"/>
      <c r="AQ6" s="62"/>
      <c r="AR6" s="62"/>
    </row>
    <row r="7" spans="1:44" s="5" customFormat="1" ht="15.75" customHeight="1">
      <c r="A7" s="62"/>
      <c r="B7" s="62"/>
      <c r="C7" s="63" t="s">
        <v>45</v>
      </c>
      <c r="D7" s="63" t="s">
        <v>44</v>
      </c>
      <c r="E7" s="63" t="s">
        <v>13</v>
      </c>
      <c r="F7" s="63" t="s">
        <v>2</v>
      </c>
      <c r="G7" s="63" t="s">
        <v>6</v>
      </c>
      <c r="H7" s="63" t="s">
        <v>3</v>
      </c>
      <c r="I7" s="63" t="s">
        <v>45</v>
      </c>
      <c r="J7" s="63" t="s">
        <v>44</v>
      </c>
      <c r="K7" s="63" t="s">
        <v>13</v>
      </c>
      <c r="L7" s="63" t="s">
        <v>2</v>
      </c>
      <c r="M7" s="63" t="s">
        <v>6</v>
      </c>
      <c r="N7" s="63" t="s">
        <v>3</v>
      </c>
      <c r="O7" s="64" t="s">
        <v>23</v>
      </c>
      <c r="P7" s="65"/>
      <c r="Q7" s="65"/>
      <c r="R7" s="65"/>
      <c r="S7" s="65"/>
      <c r="T7" s="66"/>
      <c r="U7" s="64" t="s">
        <v>24</v>
      </c>
      <c r="V7" s="65"/>
      <c r="W7" s="65"/>
      <c r="X7" s="65"/>
      <c r="Y7" s="65"/>
      <c r="Z7" s="66"/>
      <c r="AA7" s="64" t="s">
        <v>41</v>
      </c>
      <c r="AB7" s="65"/>
      <c r="AC7" s="65"/>
      <c r="AD7" s="65"/>
      <c r="AE7" s="65"/>
      <c r="AF7" s="66"/>
      <c r="AG7" s="64" t="s">
        <v>1</v>
      </c>
      <c r="AH7" s="65"/>
      <c r="AI7" s="65"/>
      <c r="AJ7" s="65"/>
      <c r="AK7" s="65"/>
      <c r="AL7" s="66"/>
      <c r="AM7" s="63" t="s">
        <v>45</v>
      </c>
      <c r="AN7" s="63" t="s">
        <v>44</v>
      </c>
      <c r="AO7" s="63" t="s">
        <v>13</v>
      </c>
      <c r="AP7" s="63" t="s">
        <v>2</v>
      </c>
      <c r="AQ7" s="63" t="s">
        <v>6</v>
      </c>
      <c r="AR7" s="63" t="s">
        <v>3</v>
      </c>
    </row>
    <row r="8" spans="1:44" s="5" customFormat="1" ht="70.5" customHeight="1">
      <c r="A8" s="62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1" t="s">
        <v>45</v>
      </c>
      <c r="P8" s="6" t="s">
        <v>44</v>
      </c>
      <c r="Q8" s="1" t="s">
        <v>13</v>
      </c>
      <c r="R8" s="1" t="s">
        <v>2</v>
      </c>
      <c r="S8" s="1" t="s">
        <v>6</v>
      </c>
      <c r="T8" s="1" t="s">
        <v>3</v>
      </c>
      <c r="U8" s="1" t="s">
        <v>45</v>
      </c>
      <c r="V8" s="6" t="s">
        <v>44</v>
      </c>
      <c r="W8" s="1" t="s">
        <v>13</v>
      </c>
      <c r="X8" s="1" t="s">
        <v>2</v>
      </c>
      <c r="Y8" s="1" t="s">
        <v>6</v>
      </c>
      <c r="Z8" s="1" t="s">
        <v>3</v>
      </c>
      <c r="AA8" s="1" t="s">
        <v>45</v>
      </c>
      <c r="AB8" s="6" t="s">
        <v>44</v>
      </c>
      <c r="AC8" s="1" t="s">
        <v>13</v>
      </c>
      <c r="AD8" s="1" t="s">
        <v>2</v>
      </c>
      <c r="AE8" s="1" t="s">
        <v>6</v>
      </c>
      <c r="AF8" s="1" t="s">
        <v>3</v>
      </c>
      <c r="AG8" s="1" t="s">
        <v>45</v>
      </c>
      <c r="AH8" s="6" t="s">
        <v>44</v>
      </c>
      <c r="AI8" s="1" t="s">
        <v>13</v>
      </c>
      <c r="AJ8" s="1" t="s">
        <v>2</v>
      </c>
      <c r="AK8" s="1" t="s">
        <v>6</v>
      </c>
      <c r="AL8" s="1" t="s">
        <v>3</v>
      </c>
      <c r="AM8" s="63"/>
      <c r="AN8" s="63"/>
      <c r="AO8" s="63"/>
      <c r="AP8" s="63"/>
      <c r="AQ8" s="63"/>
      <c r="AR8" s="63"/>
    </row>
    <row r="9" spans="1:44" ht="33" customHeight="1">
      <c r="A9" s="2">
        <v>1</v>
      </c>
      <c r="B9" s="7" t="s">
        <v>25</v>
      </c>
      <c r="C9" s="32">
        <f>I9+AM9</f>
        <v>108550.01495</v>
      </c>
      <c r="D9" s="32">
        <f>J9+AN9</f>
        <v>121295.38699999999</v>
      </c>
      <c r="E9" s="32">
        <f>K9+AO9</f>
        <v>229845.40194999997</v>
      </c>
      <c r="F9" s="32">
        <f>L9+AP9</f>
        <v>107769.55371</v>
      </c>
      <c r="G9" s="32">
        <f aca="true" t="shared" si="0" ref="G9:G21">F9/E9*100</f>
        <v>46.88784408810751</v>
      </c>
      <c r="H9" s="33">
        <f>E9-F9</f>
        <v>122075.84823999998</v>
      </c>
      <c r="I9" s="32">
        <v>56003.426</v>
      </c>
      <c r="J9" s="32">
        <v>101000.787</v>
      </c>
      <c r="K9" s="32">
        <f>I9+J9</f>
        <v>157004.213</v>
      </c>
      <c r="L9" s="32">
        <v>102272.23882</v>
      </c>
      <c r="M9" s="32">
        <f aca="true" t="shared" si="1" ref="M9:M19">L9/K9*100</f>
        <v>65.1398054012729</v>
      </c>
      <c r="N9" s="33">
        <f>K9-L9</f>
        <v>54731.97417999999</v>
      </c>
      <c r="O9" s="32">
        <v>47539.13944</v>
      </c>
      <c r="P9" s="32">
        <v>86249.67</v>
      </c>
      <c r="Q9" s="32">
        <f>O9+P9</f>
        <v>133788.80943999998</v>
      </c>
      <c r="R9" s="32">
        <v>87237.72037</v>
      </c>
      <c r="S9" s="32">
        <f aca="true" t="shared" si="2" ref="S9:S19">R9/Q9*100</f>
        <v>65.20554352426862</v>
      </c>
      <c r="T9" s="33">
        <f>Q9-R9</f>
        <v>46551.08906999999</v>
      </c>
      <c r="U9" s="32">
        <v>1158.6</v>
      </c>
      <c r="V9" s="32">
        <v>7076.5</v>
      </c>
      <c r="W9" s="32">
        <f>U9+V9</f>
        <v>8235.1</v>
      </c>
      <c r="X9" s="32">
        <v>6791.7</v>
      </c>
      <c r="Y9" s="32">
        <f aca="true" t="shared" si="3" ref="Y9:Y15">X9/W9*100</f>
        <v>82.47258685383298</v>
      </c>
      <c r="Z9" s="33">
        <f>W9-X9</f>
        <v>1443.4000000000005</v>
      </c>
      <c r="AA9" s="32">
        <v>869.7845</v>
      </c>
      <c r="AB9" s="32">
        <v>3035.8</v>
      </c>
      <c r="AC9" s="32">
        <f>AA9+AB9</f>
        <v>3905.5845</v>
      </c>
      <c r="AD9" s="32">
        <v>3529.904</v>
      </c>
      <c r="AE9" s="32">
        <f aca="true" t="shared" si="4" ref="AE9:AE19">AD9/AC9*100</f>
        <v>90.38094042005748</v>
      </c>
      <c r="AF9" s="33">
        <f>AC9-AD9</f>
        <v>375.68049999999994</v>
      </c>
      <c r="AG9" s="32">
        <f aca="true" t="shared" si="5" ref="AG9:AJ12">I9-O9-U9-AA9</f>
        <v>6435.90206</v>
      </c>
      <c r="AH9" s="32">
        <f t="shared" si="5"/>
        <v>4638.816999999998</v>
      </c>
      <c r="AI9" s="32">
        <f>K9-Q9-W9-AC9</f>
        <v>11074.719060000007</v>
      </c>
      <c r="AJ9" s="32">
        <f>L9-R9-X9-AD9</f>
        <v>4712.914450000002</v>
      </c>
      <c r="AK9" s="32">
        <f aca="true" t="shared" si="6" ref="AK9:AK41">AJ9/AI9*100</f>
        <v>42.55561178993916</v>
      </c>
      <c r="AL9" s="33">
        <f>AI9-AJ9</f>
        <v>6361.804610000005</v>
      </c>
      <c r="AM9" s="32">
        <v>52546.58895</v>
      </c>
      <c r="AN9" s="32">
        <v>20294.6</v>
      </c>
      <c r="AO9" s="32">
        <f>AM9+AN9</f>
        <v>72841.18895</v>
      </c>
      <c r="AP9" s="32">
        <v>5497.31489</v>
      </c>
      <c r="AQ9" s="32">
        <f aca="true" t="shared" si="7" ref="AQ9:AQ15">AP9/AO9*100</f>
        <v>7.5469867656519085</v>
      </c>
      <c r="AR9" s="33">
        <f>AO9-AP9</f>
        <v>67343.87406</v>
      </c>
    </row>
    <row r="10" spans="1:44" ht="33" customHeight="1">
      <c r="A10" s="2"/>
      <c r="B10" s="18" t="s">
        <v>28</v>
      </c>
      <c r="C10" s="32">
        <f>C9-C11-C12-C13</f>
        <v>18077.178279999993</v>
      </c>
      <c r="D10" s="32">
        <f>D9-D11-D12-D13</f>
        <v>28242.716999999997</v>
      </c>
      <c r="E10" s="32">
        <f>E9-E11-E12-E13</f>
        <v>46319.89527999997</v>
      </c>
      <c r="F10" s="32">
        <f>F9-F11-F12-F13</f>
        <v>39820.25660999999</v>
      </c>
      <c r="G10" s="32">
        <f t="shared" si="0"/>
        <v>85.96793315116497</v>
      </c>
      <c r="H10" s="32">
        <f>H9-H11-H12-H13</f>
        <v>6499.63866999998</v>
      </c>
      <c r="I10" s="32">
        <f>I9-I11-I12-I13</f>
        <v>17528.28198</v>
      </c>
      <c r="J10" s="32">
        <f>J9-J11-J12-J13</f>
        <v>28192.716999999997</v>
      </c>
      <c r="K10" s="32">
        <f>K9-K11-K12-K13</f>
        <v>45720.99897999999</v>
      </c>
      <c r="L10" s="32">
        <f>L9-L11-L12-L13</f>
        <v>39754.296610000005</v>
      </c>
      <c r="M10" s="32">
        <f t="shared" si="1"/>
        <v>86.94975502917153</v>
      </c>
      <c r="N10" s="32">
        <f>N9-N11-N12-N13</f>
        <v>5966.702369999986</v>
      </c>
      <c r="O10" s="32">
        <f>O9-O11-O12-O13</f>
        <v>14866.535489999998</v>
      </c>
      <c r="P10" s="32">
        <f>P9-P11-P12-P13</f>
        <v>17289.499999999996</v>
      </c>
      <c r="Q10" s="32">
        <f>Q9-Q11-Q12-Q13</f>
        <v>32156.03548999998</v>
      </c>
      <c r="R10" s="32">
        <f>R9-R11-R12-R13</f>
        <v>29111.56817</v>
      </c>
      <c r="S10" s="32">
        <f t="shared" si="2"/>
        <v>90.5322056229638</v>
      </c>
      <c r="T10" s="32">
        <f>T9-T11-T12-T13</f>
        <v>3044.4673199999816</v>
      </c>
      <c r="U10" s="32">
        <f>U9-U11-U12-U13</f>
        <v>1119.8999999999999</v>
      </c>
      <c r="V10" s="32">
        <f>V9-V11-V12-V13</f>
        <v>5951.4</v>
      </c>
      <c r="W10" s="32">
        <f>W9-W11-W12-W13</f>
        <v>7071.3</v>
      </c>
      <c r="X10" s="32">
        <f>X9-X11-X12-X13</f>
        <v>5673.799999999999</v>
      </c>
      <c r="Y10" s="32">
        <f t="shared" si="3"/>
        <v>80.237014410363</v>
      </c>
      <c r="Z10" s="32">
        <f>Z9-Z11-Z12-Z13</f>
        <v>1397.5000000000007</v>
      </c>
      <c r="AA10" s="32">
        <f>AA9-AA11-AA12-AA13</f>
        <v>635.04147</v>
      </c>
      <c r="AB10" s="32">
        <f>AB9-AB11-AB12-AB13</f>
        <v>1734.4</v>
      </c>
      <c r="AC10" s="32">
        <f>AC9-AC11-AC12-AC13</f>
        <v>2369.4414699999998</v>
      </c>
      <c r="AD10" s="32">
        <f>AD9-AD11-AD12-AD13</f>
        <v>2021.73077</v>
      </c>
      <c r="AE10" s="32">
        <f t="shared" si="4"/>
        <v>85.32520408702057</v>
      </c>
      <c r="AF10" s="32">
        <f>AF9-AF11-AF12-AF13</f>
        <v>347.71069999999986</v>
      </c>
      <c r="AG10" s="32">
        <f>AG9-AG11-AG12-AG13</f>
        <v>906.8050199999998</v>
      </c>
      <c r="AH10" s="32">
        <f>AH9-AH11-AH12-AH13</f>
        <v>3217.4170000000004</v>
      </c>
      <c r="AI10" s="32">
        <f>AI9-AI11-AI12-AI13</f>
        <v>4124.222020000008</v>
      </c>
      <c r="AJ10" s="32">
        <f>AJ9-AJ11-AJ12-AJ13</f>
        <v>2947.1976700000014</v>
      </c>
      <c r="AK10" s="32">
        <f t="shared" si="6"/>
        <v>71.46069381589683</v>
      </c>
      <c r="AL10" s="32">
        <f>AL9-AL11-AL12-AL13</f>
        <v>1177.024350000007</v>
      </c>
      <c r="AM10" s="32">
        <f>AM9-AM11-AM12-AM13</f>
        <v>548.8963000000003</v>
      </c>
      <c r="AN10" s="32">
        <f>AN9-AN11-AN12-AN13</f>
        <v>49.999999999998636</v>
      </c>
      <c r="AO10" s="32">
        <f>AO9-AO11-AO12-AO13</f>
        <v>598.896299999999</v>
      </c>
      <c r="AP10" s="32">
        <f>AP9-AP11-AP12-AP13</f>
        <v>65.95999999999947</v>
      </c>
      <c r="AQ10" s="32">
        <f t="shared" si="7"/>
        <v>11.013592837357583</v>
      </c>
      <c r="AR10" s="32">
        <f>AR9-AR11-AR12-AR13</f>
        <v>532.9363000000013</v>
      </c>
    </row>
    <row r="11" spans="1:44" ht="33.75" customHeight="1">
      <c r="A11" s="2"/>
      <c r="B11" s="18" t="s">
        <v>33</v>
      </c>
      <c r="C11" s="32">
        <f aca="true" t="shared" si="8" ref="C11:F19">I11+AM11</f>
        <v>82562.46924</v>
      </c>
      <c r="D11" s="32">
        <f t="shared" si="8"/>
        <v>66369.9</v>
      </c>
      <c r="E11" s="32">
        <f t="shared" si="8"/>
        <v>148932.36924</v>
      </c>
      <c r="F11" s="32">
        <f t="shared" si="8"/>
        <v>40863.64108</v>
      </c>
      <c r="G11" s="32">
        <f t="shared" si="0"/>
        <v>27.43771638665701</v>
      </c>
      <c r="H11" s="33">
        <f aca="true" t="shared" si="9" ref="H11:H19">E11-F11</f>
        <v>108068.72816</v>
      </c>
      <c r="I11" s="32">
        <v>31960.77659</v>
      </c>
      <c r="J11" s="32">
        <v>47676.9</v>
      </c>
      <c r="K11" s="32">
        <f aca="true" t="shared" si="10" ref="K11:K19">I11+J11</f>
        <v>79637.67659</v>
      </c>
      <c r="L11" s="32">
        <v>36288.13619</v>
      </c>
      <c r="M11" s="32">
        <f t="shared" si="1"/>
        <v>45.566543053262116</v>
      </c>
      <c r="N11" s="33">
        <f aca="true" t="shared" si="11" ref="N11:N19">K11-L11</f>
        <v>43349.540400000005</v>
      </c>
      <c r="O11" s="32">
        <v>31960.77659</v>
      </c>
      <c r="P11" s="32">
        <v>47676.9</v>
      </c>
      <c r="Q11" s="32">
        <f aca="true" t="shared" si="12" ref="Q11:Q19">O11+P11</f>
        <v>79637.67659</v>
      </c>
      <c r="R11" s="32">
        <v>36288.13619</v>
      </c>
      <c r="S11" s="32">
        <f t="shared" si="2"/>
        <v>45.566543053262116</v>
      </c>
      <c r="T11" s="33">
        <f aca="true" t="shared" si="13" ref="T11:T19">Q11-R11</f>
        <v>43349.540400000005</v>
      </c>
      <c r="U11" s="32"/>
      <c r="V11" s="32"/>
      <c r="W11" s="32">
        <f aca="true" t="shared" si="14" ref="W11:W19">U11+V11</f>
        <v>0</v>
      </c>
      <c r="X11" s="32"/>
      <c r="Y11" s="32" t="e">
        <f t="shared" si="3"/>
        <v>#DIV/0!</v>
      </c>
      <c r="Z11" s="33">
        <f aca="true" t="shared" si="15" ref="Z11:Z19">W11-X11</f>
        <v>0</v>
      </c>
      <c r="AA11" s="32"/>
      <c r="AB11" s="32"/>
      <c r="AC11" s="32">
        <f aca="true" t="shared" si="16" ref="AC11:AC19">AA11+AB11</f>
        <v>0</v>
      </c>
      <c r="AD11" s="32"/>
      <c r="AE11" s="32" t="e">
        <f t="shared" si="4"/>
        <v>#DIV/0!</v>
      </c>
      <c r="AF11" s="33">
        <f aca="true" t="shared" si="17" ref="AF11:AF19">AC11-AD11</f>
        <v>0</v>
      </c>
      <c r="AG11" s="32">
        <f t="shared" si="5"/>
        <v>0</v>
      </c>
      <c r="AH11" s="32">
        <f t="shared" si="5"/>
        <v>0</v>
      </c>
      <c r="AI11" s="32">
        <f t="shared" si="5"/>
        <v>0</v>
      </c>
      <c r="AJ11" s="32">
        <f t="shared" si="5"/>
        <v>0</v>
      </c>
      <c r="AK11" s="32" t="e">
        <f t="shared" si="6"/>
        <v>#DIV/0!</v>
      </c>
      <c r="AL11" s="33">
        <f>AI11-AJ11</f>
        <v>0</v>
      </c>
      <c r="AM11" s="32">
        <v>50601.69265</v>
      </c>
      <c r="AN11" s="32">
        <v>18693</v>
      </c>
      <c r="AO11" s="32">
        <f aca="true" t="shared" si="18" ref="AO11:AO18">AM11+AN11</f>
        <v>69294.69265</v>
      </c>
      <c r="AP11" s="32">
        <v>4575.50489</v>
      </c>
      <c r="AQ11" s="32">
        <f t="shared" si="7"/>
        <v>6.6029658477747795</v>
      </c>
      <c r="AR11" s="33">
        <f>AO11-AP11</f>
        <v>64719.18776</v>
      </c>
    </row>
    <row r="12" spans="1:44" ht="36" customHeight="1">
      <c r="A12" s="2"/>
      <c r="B12" s="18" t="s">
        <v>39</v>
      </c>
      <c r="C12" s="32">
        <f t="shared" si="8"/>
        <v>2824.76743</v>
      </c>
      <c r="D12" s="32">
        <f t="shared" si="8"/>
        <v>25131.17</v>
      </c>
      <c r="E12" s="32">
        <f t="shared" si="8"/>
        <v>27955.937429999998</v>
      </c>
      <c r="F12" s="32">
        <f t="shared" si="8"/>
        <v>26266.55602</v>
      </c>
      <c r="G12" s="32">
        <f t="shared" si="0"/>
        <v>93.95698529434003</v>
      </c>
      <c r="H12" s="33">
        <f t="shared" si="9"/>
        <v>1689.3814099999981</v>
      </c>
      <c r="I12" s="32">
        <v>1428.76743</v>
      </c>
      <c r="J12" s="32">
        <v>25131.17</v>
      </c>
      <c r="K12" s="32">
        <f t="shared" si="10"/>
        <v>26559.937429999998</v>
      </c>
      <c r="L12" s="32">
        <v>26229.80602</v>
      </c>
      <c r="M12" s="32">
        <f t="shared" si="1"/>
        <v>98.7570324257349</v>
      </c>
      <c r="N12" s="33">
        <f t="shared" si="11"/>
        <v>330.13140999999814</v>
      </c>
      <c r="O12" s="32">
        <v>711.82736</v>
      </c>
      <c r="P12" s="32">
        <v>21283.27</v>
      </c>
      <c r="Q12" s="32">
        <f t="shared" si="12"/>
        <v>21995.09736</v>
      </c>
      <c r="R12" s="32">
        <v>21838.01601</v>
      </c>
      <c r="S12" s="32">
        <f t="shared" si="2"/>
        <v>99.28583471385006</v>
      </c>
      <c r="T12" s="33">
        <f t="shared" si="13"/>
        <v>157.08135000000038</v>
      </c>
      <c r="U12" s="32">
        <v>38.7</v>
      </c>
      <c r="V12" s="32">
        <v>1125.1</v>
      </c>
      <c r="W12" s="32">
        <f t="shared" si="14"/>
        <v>1163.8</v>
      </c>
      <c r="X12" s="32">
        <v>1117.9</v>
      </c>
      <c r="Y12" s="32">
        <f t="shared" si="3"/>
        <v>96.05602337171337</v>
      </c>
      <c r="Z12" s="33">
        <f t="shared" si="15"/>
        <v>45.899999999999864</v>
      </c>
      <c r="AA12" s="32">
        <v>234.74303</v>
      </c>
      <c r="AB12" s="32">
        <v>1301.4</v>
      </c>
      <c r="AC12" s="32">
        <f t="shared" si="16"/>
        <v>1536.1430300000002</v>
      </c>
      <c r="AD12" s="32">
        <v>1508.17323</v>
      </c>
      <c r="AE12" s="32">
        <f t="shared" si="4"/>
        <v>98.17921902754068</v>
      </c>
      <c r="AF12" s="33">
        <f t="shared" si="17"/>
        <v>27.969800000000077</v>
      </c>
      <c r="AG12" s="32">
        <f>I12-O12-U12-AA12</f>
        <v>443.4970400000001</v>
      </c>
      <c r="AH12" s="32">
        <f>J12-P12-V12-AB12</f>
        <v>1421.3999999999978</v>
      </c>
      <c r="AI12" s="32">
        <f t="shared" si="5"/>
        <v>1864.897039999998</v>
      </c>
      <c r="AJ12" s="32">
        <f t="shared" si="5"/>
        <v>1765.7167800000004</v>
      </c>
      <c r="AK12" s="32">
        <f t="shared" si="6"/>
        <v>94.68172998976942</v>
      </c>
      <c r="AL12" s="33">
        <f>AI12-AJ12</f>
        <v>99.18025999999759</v>
      </c>
      <c r="AM12" s="32">
        <v>1396</v>
      </c>
      <c r="AN12" s="32"/>
      <c r="AO12" s="32">
        <f t="shared" si="18"/>
        <v>1396</v>
      </c>
      <c r="AP12" s="32">
        <v>36.75</v>
      </c>
      <c r="AQ12" s="32">
        <f t="shared" si="7"/>
        <v>2.6325214899713467</v>
      </c>
      <c r="AR12" s="33">
        <f>AO12-AP12</f>
        <v>1359.25</v>
      </c>
    </row>
    <row r="13" spans="1:44" ht="36" customHeight="1">
      <c r="A13" s="2"/>
      <c r="B13" s="18" t="s">
        <v>43</v>
      </c>
      <c r="C13" s="32">
        <f>I13+AM13</f>
        <v>5085.6</v>
      </c>
      <c r="D13" s="32">
        <f>J13+AN13</f>
        <v>1551.6</v>
      </c>
      <c r="E13" s="32">
        <f>K13+AO13</f>
        <v>6637.200000000001</v>
      </c>
      <c r="F13" s="32">
        <f>L13+AP13</f>
        <v>819.1</v>
      </c>
      <c r="G13" s="32">
        <f>F13/E13*100</f>
        <v>12.341047429639003</v>
      </c>
      <c r="H13" s="33">
        <f>E13-F13</f>
        <v>5818.1</v>
      </c>
      <c r="I13" s="32">
        <v>5085.6</v>
      </c>
      <c r="J13" s="32">
        <v>0</v>
      </c>
      <c r="K13" s="32">
        <f>I13+J13</f>
        <v>5085.6</v>
      </c>
      <c r="L13" s="32"/>
      <c r="M13" s="32">
        <f>L13/K13*100</f>
        <v>0</v>
      </c>
      <c r="N13" s="33">
        <f>K13-L13</f>
        <v>5085.6</v>
      </c>
      <c r="O13" s="32">
        <v>0</v>
      </c>
      <c r="P13" s="32">
        <v>0</v>
      </c>
      <c r="Q13" s="32">
        <f>O13+P13</f>
        <v>0</v>
      </c>
      <c r="R13" s="32">
        <v>0</v>
      </c>
      <c r="S13" s="32" t="e">
        <f>R13/Q13*100</f>
        <v>#DIV/0!</v>
      </c>
      <c r="T13" s="33">
        <f>Q13-R13</f>
        <v>0</v>
      </c>
      <c r="U13" s="32"/>
      <c r="V13" s="32"/>
      <c r="W13" s="32">
        <f>U13+V13</f>
        <v>0</v>
      </c>
      <c r="X13" s="32"/>
      <c r="Y13" s="32" t="e">
        <f>X13/W13*100</f>
        <v>#DIV/0!</v>
      </c>
      <c r="Z13" s="33">
        <f>W13-X13</f>
        <v>0</v>
      </c>
      <c r="AA13" s="32"/>
      <c r="AB13" s="32"/>
      <c r="AC13" s="32">
        <f>AA13+AB13</f>
        <v>0</v>
      </c>
      <c r="AD13" s="32"/>
      <c r="AE13" s="32" t="e">
        <f>AD13/AC13*100</f>
        <v>#DIV/0!</v>
      </c>
      <c r="AF13" s="33">
        <f>AC13-AD13</f>
        <v>0</v>
      </c>
      <c r="AG13" s="32">
        <f>I13-O13-U13-AA13</f>
        <v>5085.6</v>
      </c>
      <c r="AH13" s="32">
        <f>J13-P13-V13-AB13</f>
        <v>0</v>
      </c>
      <c r="AI13" s="32">
        <f>K13-Q13-W13-AC13</f>
        <v>5085.6</v>
      </c>
      <c r="AJ13" s="32">
        <f>L13-R13-X13-AD13</f>
        <v>0</v>
      </c>
      <c r="AK13" s="32">
        <f>AJ13/AI13*100</f>
        <v>0</v>
      </c>
      <c r="AL13" s="33">
        <f>AI13-AJ13</f>
        <v>5085.6</v>
      </c>
      <c r="AM13" s="32"/>
      <c r="AN13" s="32">
        <v>1551.6</v>
      </c>
      <c r="AO13" s="32">
        <f t="shared" si="18"/>
        <v>1551.6</v>
      </c>
      <c r="AP13" s="32">
        <v>819.1</v>
      </c>
      <c r="AQ13" s="32">
        <f>AP13/AO13*100</f>
        <v>52.790667697860286</v>
      </c>
      <c r="AR13" s="33">
        <f>AO13-AP13</f>
        <v>732.4999999999999</v>
      </c>
    </row>
    <row r="14" spans="1:44" s="40" customFormat="1" ht="45" customHeight="1">
      <c r="A14" s="2">
        <v>2</v>
      </c>
      <c r="B14" s="7" t="s">
        <v>36</v>
      </c>
      <c r="C14" s="32">
        <f t="shared" si="8"/>
        <v>55627.799999999996</v>
      </c>
      <c r="D14" s="32">
        <f>J14+AN14</f>
        <v>114824.3</v>
      </c>
      <c r="E14" s="32">
        <f t="shared" si="8"/>
        <v>170452.1</v>
      </c>
      <c r="F14" s="32">
        <f t="shared" si="8"/>
        <v>111258.1</v>
      </c>
      <c r="G14" s="32">
        <f t="shared" si="0"/>
        <v>65.27235510738795</v>
      </c>
      <c r="H14" s="33">
        <f t="shared" si="9"/>
        <v>59194</v>
      </c>
      <c r="I14" s="32">
        <f>I15+I16+I17+I19+I18</f>
        <v>49911.6</v>
      </c>
      <c r="J14" s="32">
        <f>J15+J16+J17+J19+J18</f>
        <v>111180.90000000001</v>
      </c>
      <c r="K14" s="32">
        <f t="shared" si="10"/>
        <v>161092.5</v>
      </c>
      <c r="L14" s="32">
        <f>L15+L16+L17+L19+L18</f>
        <v>107048.40000000001</v>
      </c>
      <c r="M14" s="32">
        <f t="shared" si="1"/>
        <v>66.45151077796918</v>
      </c>
      <c r="N14" s="33">
        <f>K14-L14</f>
        <v>54044.09999999999</v>
      </c>
      <c r="O14" s="32">
        <f>O15+O16+O17+O19+O18</f>
        <v>559</v>
      </c>
      <c r="P14" s="32">
        <f>P15+P16+P17+P19+P18</f>
        <v>8627</v>
      </c>
      <c r="Q14" s="32">
        <f t="shared" si="12"/>
        <v>9186</v>
      </c>
      <c r="R14" s="32">
        <f>R15+R16+R17+R19+R18</f>
        <v>8845.4</v>
      </c>
      <c r="S14" s="32">
        <f t="shared" si="2"/>
        <v>96.29218375789243</v>
      </c>
      <c r="T14" s="33">
        <f t="shared" si="13"/>
        <v>340.60000000000036</v>
      </c>
      <c r="U14" s="32">
        <f>U15+U16+U17+U19+U18</f>
        <v>60.9</v>
      </c>
      <c r="V14" s="32">
        <f>V15+V16+V17+V19+V18</f>
        <v>1250.1</v>
      </c>
      <c r="W14" s="32">
        <f t="shared" si="14"/>
        <v>1311</v>
      </c>
      <c r="X14" s="32">
        <f>X15+X16+X17+X19+X18</f>
        <v>1225.8</v>
      </c>
      <c r="Y14" s="32">
        <f t="shared" si="3"/>
        <v>93.50114416475972</v>
      </c>
      <c r="Z14" s="33">
        <f t="shared" si="15"/>
        <v>85.20000000000005</v>
      </c>
      <c r="AA14" s="32">
        <f>AA15+AA16+AA17+AA19+AA18</f>
        <v>456.4</v>
      </c>
      <c r="AB14" s="32">
        <f>AB15+AB16+AB17+AB19+AB18</f>
        <v>39.3</v>
      </c>
      <c r="AC14" s="32">
        <f t="shared" si="16"/>
        <v>495.7</v>
      </c>
      <c r="AD14" s="32">
        <f>AD15+AD16+AD17+AD19+AD18</f>
        <v>25.4</v>
      </c>
      <c r="AE14" s="32">
        <f t="shared" si="4"/>
        <v>5.124066975993545</v>
      </c>
      <c r="AF14" s="33">
        <f t="shared" si="17"/>
        <v>470.3</v>
      </c>
      <c r="AG14" s="32">
        <f>AG15+AG17+AG19+AG16</f>
        <v>48835.3</v>
      </c>
      <c r="AH14" s="56">
        <f>J14-P14-V14-AB14</f>
        <v>101264.5</v>
      </c>
      <c r="AI14" s="56">
        <f>K14-Q14-W14-AC14</f>
        <v>150099.8</v>
      </c>
      <c r="AJ14" s="56">
        <f>L14-R14-X14-AD14</f>
        <v>96951.80000000002</v>
      </c>
      <c r="AK14" s="56">
        <f t="shared" si="6"/>
        <v>64.59155841646694</v>
      </c>
      <c r="AL14" s="35">
        <f aca="true" t="shared" si="19" ref="AL14:AL19">AI14-AJ14</f>
        <v>53147.99999999997</v>
      </c>
      <c r="AM14" s="32">
        <f>AM15+AM16+AM17+AM19+AM18</f>
        <v>5716.2</v>
      </c>
      <c r="AN14" s="32">
        <f>AN15+AN16+AN17+AN19+AN18</f>
        <v>3643.4</v>
      </c>
      <c r="AO14" s="32">
        <f t="shared" si="18"/>
        <v>9359.6</v>
      </c>
      <c r="AP14" s="32">
        <f>AP15+AP16+AP17+AP19+AP18</f>
        <v>4209.7</v>
      </c>
      <c r="AQ14" s="32">
        <f t="shared" si="7"/>
        <v>44.9773494593786</v>
      </c>
      <c r="AR14" s="33">
        <f aca="true" t="shared" si="20" ref="AR14:AR19">AO14-AP14</f>
        <v>5149.900000000001</v>
      </c>
    </row>
    <row r="15" spans="1:44" s="40" customFormat="1" ht="42.75" customHeight="1">
      <c r="A15" s="21"/>
      <c r="B15" s="57" t="s">
        <v>28</v>
      </c>
      <c r="C15" s="32">
        <f t="shared" si="8"/>
        <v>10947.3</v>
      </c>
      <c r="D15" s="32">
        <f t="shared" si="8"/>
        <v>17295.4</v>
      </c>
      <c r="E15" s="32">
        <f t="shared" si="8"/>
        <v>28242.699999999997</v>
      </c>
      <c r="F15" s="32">
        <f t="shared" si="8"/>
        <v>16423.9</v>
      </c>
      <c r="G15" s="32">
        <f t="shared" si="0"/>
        <v>58.152726191192784</v>
      </c>
      <c r="H15" s="33">
        <f t="shared" si="9"/>
        <v>11818.799999999996</v>
      </c>
      <c r="I15" s="56">
        <v>5231.1</v>
      </c>
      <c r="J15" s="56">
        <v>13682</v>
      </c>
      <c r="K15" s="32">
        <f t="shared" si="10"/>
        <v>18913.1</v>
      </c>
      <c r="L15" s="56">
        <v>12214.2</v>
      </c>
      <c r="M15" s="56">
        <f t="shared" si="1"/>
        <v>64.58063458660929</v>
      </c>
      <c r="N15" s="33">
        <f t="shared" si="11"/>
        <v>6698.899999999998</v>
      </c>
      <c r="O15" s="56">
        <v>87.9</v>
      </c>
      <c r="P15" s="56">
        <v>8008.4</v>
      </c>
      <c r="Q15" s="32">
        <f t="shared" si="12"/>
        <v>8096.299999999999</v>
      </c>
      <c r="R15" s="56">
        <v>7874.6</v>
      </c>
      <c r="S15" s="32">
        <f t="shared" si="2"/>
        <v>97.2617121401134</v>
      </c>
      <c r="T15" s="33">
        <f t="shared" si="13"/>
        <v>221.6999999999989</v>
      </c>
      <c r="U15" s="56">
        <v>60.9</v>
      </c>
      <c r="V15" s="56">
        <v>1250.1</v>
      </c>
      <c r="W15" s="32">
        <f t="shared" si="14"/>
        <v>1311</v>
      </c>
      <c r="X15" s="56">
        <v>1225.8</v>
      </c>
      <c r="Y15" s="56">
        <f t="shared" si="3"/>
        <v>93.50114416475972</v>
      </c>
      <c r="Z15" s="33">
        <f t="shared" si="15"/>
        <v>85.20000000000005</v>
      </c>
      <c r="AA15" s="56">
        <v>456.4</v>
      </c>
      <c r="AB15" s="56">
        <v>39.3</v>
      </c>
      <c r="AC15" s="32">
        <f t="shared" si="16"/>
        <v>495.7</v>
      </c>
      <c r="AD15" s="56">
        <v>25.4</v>
      </c>
      <c r="AE15" s="56">
        <f t="shared" si="4"/>
        <v>5.124066975993545</v>
      </c>
      <c r="AF15" s="33">
        <f t="shared" si="17"/>
        <v>470.3</v>
      </c>
      <c r="AG15" s="56">
        <f aca="true" t="shared" si="21" ref="AG15:AJ19">I15-O15-U15-AA15</f>
        <v>4625.9000000000015</v>
      </c>
      <c r="AH15" s="56">
        <f t="shared" si="21"/>
        <v>4384.2</v>
      </c>
      <c r="AI15" s="56">
        <f t="shared" si="21"/>
        <v>9010.099999999999</v>
      </c>
      <c r="AJ15" s="56">
        <f>L15-R15-X15-AD15</f>
        <v>3088.4</v>
      </c>
      <c r="AK15" s="56">
        <f t="shared" si="6"/>
        <v>34.277089044516714</v>
      </c>
      <c r="AL15" s="35">
        <f t="shared" si="19"/>
        <v>5921.699999999999</v>
      </c>
      <c r="AM15" s="56">
        <v>5716.2</v>
      </c>
      <c r="AN15" s="56">
        <v>3613.4</v>
      </c>
      <c r="AO15" s="32">
        <f t="shared" si="18"/>
        <v>9329.6</v>
      </c>
      <c r="AP15" s="56">
        <v>4209.7</v>
      </c>
      <c r="AQ15" s="32">
        <f t="shared" si="7"/>
        <v>45.121977362373514</v>
      </c>
      <c r="AR15" s="33">
        <f t="shared" si="20"/>
        <v>5119.900000000001</v>
      </c>
    </row>
    <row r="16" spans="1:44" s="59" customFormat="1" ht="33.75" customHeight="1">
      <c r="A16" s="2"/>
      <c r="B16" s="58" t="s">
        <v>39</v>
      </c>
      <c r="C16" s="32">
        <f t="shared" si="8"/>
        <v>727.9</v>
      </c>
      <c r="D16" s="32">
        <f t="shared" si="8"/>
        <v>2133.8</v>
      </c>
      <c r="E16" s="32">
        <f t="shared" si="8"/>
        <v>2861.7000000000003</v>
      </c>
      <c r="F16" s="32">
        <f t="shared" si="8"/>
        <v>2206.4</v>
      </c>
      <c r="G16" s="32">
        <f t="shared" si="0"/>
        <v>77.10102386693224</v>
      </c>
      <c r="H16" s="33">
        <f t="shared" si="9"/>
        <v>655.3000000000002</v>
      </c>
      <c r="I16" s="32">
        <v>727.9</v>
      </c>
      <c r="J16" s="32">
        <v>2133.8</v>
      </c>
      <c r="K16" s="32">
        <f t="shared" si="10"/>
        <v>2861.7000000000003</v>
      </c>
      <c r="L16" s="32">
        <v>2206.4</v>
      </c>
      <c r="M16" s="32">
        <f t="shared" si="1"/>
        <v>77.10102386693224</v>
      </c>
      <c r="N16" s="33">
        <f t="shared" si="11"/>
        <v>655.3000000000002</v>
      </c>
      <c r="O16" s="32">
        <v>0</v>
      </c>
      <c r="P16" s="32"/>
      <c r="Q16" s="32">
        <f t="shared" si="12"/>
        <v>0</v>
      </c>
      <c r="R16" s="32"/>
      <c r="S16" s="32" t="e">
        <f t="shared" si="2"/>
        <v>#DIV/0!</v>
      </c>
      <c r="T16" s="33">
        <f t="shared" si="13"/>
        <v>0</v>
      </c>
      <c r="U16" s="32">
        <v>0</v>
      </c>
      <c r="V16" s="32"/>
      <c r="W16" s="32">
        <f t="shared" si="14"/>
        <v>0</v>
      </c>
      <c r="X16" s="32"/>
      <c r="Y16" s="32"/>
      <c r="Z16" s="33">
        <f t="shared" si="15"/>
        <v>0</v>
      </c>
      <c r="AA16" s="32">
        <v>0</v>
      </c>
      <c r="AB16" s="32"/>
      <c r="AC16" s="32">
        <f t="shared" si="16"/>
        <v>0</v>
      </c>
      <c r="AD16" s="32"/>
      <c r="AE16" s="32" t="e">
        <f t="shared" si="4"/>
        <v>#DIV/0!</v>
      </c>
      <c r="AF16" s="33">
        <f t="shared" si="17"/>
        <v>0</v>
      </c>
      <c r="AG16" s="56">
        <f>I16-O16-U16-AA16</f>
        <v>727.9</v>
      </c>
      <c r="AH16" s="32">
        <f>J16-P16-V16-AB16</f>
        <v>2133.8</v>
      </c>
      <c r="AI16" s="32">
        <f>K16-Q16-W16-AC16</f>
        <v>2861.7000000000003</v>
      </c>
      <c r="AJ16" s="32">
        <f>L16-R16-X16-AD16</f>
        <v>2206.4</v>
      </c>
      <c r="AK16" s="32">
        <f t="shared" si="6"/>
        <v>77.10102386693224</v>
      </c>
      <c r="AL16" s="33">
        <f t="shared" si="19"/>
        <v>655.3000000000002</v>
      </c>
      <c r="AM16" s="32">
        <v>0</v>
      </c>
      <c r="AN16" s="32"/>
      <c r="AO16" s="32">
        <f t="shared" si="18"/>
        <v>0</v>
      </c>
      <c r="AP16" s="32"/>
      <c r="AQ16" s="32"/>
      <c r="AR16" s="33">
        <f t="shared" si="20"/>
        <v>0</v>
      </c>
    </row>
    <row r="17" spans="1:44" s="61" customFormat="1" ht="30" customHeight="1">
      <c r="A17" s="25"/>
      <c r="B17" s="26" t="s">
        <v>30</v>
      </c>
      <c r="C17" s="60">
        <f>I17+AM17</f>
        <v>43350.3</v>
      </c>
      <c r="D17" s="32">
        <f t="shared" si="8"/>
        <v>94456.4</v>
      </c>
      <c r="E17" s="32">
        <f t="shared" si="8"/>
        <v>137806.7</v>
      </c>
      <c r="F17" s="32">
        <f t="shared" si="8"/>
        <v>91489.5</v>
      </c>
      <c r="G17" s="32">
        <f t="shared" si="0"/>
        <v>66.38973286494777</v>
      </c>
      <c r="H17" s="33">
        <f t="shared" si="9"/>
        <v>46317.20000000001</v>
      </c>
      <c r="I17" s="60">
        <v>43350.3</v>
      </c>
      <c r="J17" s="60">
        <v>94456.4</v>
      </c>
      <c r="K17" s="32">
        <f t="shared" si="10"/>
        <v>137806.7</v>
      </c>
      <c r="L17" s="60">
        <v>91489.5</v>
      </c>
      <c r="M17" s="60">
        <f t="shared" si="1"/>
        <v>66.38973286494777</v>
      </c>
      <c r="N17" s="33">
        <f t="shared" si="11"/>
        <v>46317.20000000001</v>
      </c>
      <c r="O17" s="60">
        <v>0</v>
      </c>
      <c r="P17" s="60"/>
      <c r="Q17" s="32">
        <f t="shared" si="12"/>
        <v>0</v>
      </c>
      <c r="R17" s="60"/>
      <c r="S17" s="32" t="e">
        <f t="shared" si="2"/>
        <v>#DIV/0!</v>
      </c>
      <c r="T17" s="33">
        <f t="shared" si="13"/>
        <v>0</v>
      </c>
      <c r="U17" s="60">
        <v>0</v>
      </c>
      <c r="V17" s="60"/>
      <c r="W17" s="32">
        <f t="shared" si="14"/>
        <v>0</v>
      </c>
      <c r="X17" s="60"/>
      <c r="Y17" s="60" t="e">
        <f>X17/W17*100</f>
        <v>#DIV/0!</v>
      </c>
      <c r="Z17" s="33">
        <f t="shared" si="15"/>
        <v>0</v>
      </c>
      <c r="AA17" s="60">
        <v>0</v>
      </c>
      <c r="AB17" s="60"/>
      <c r="AC17" s="32">
        <f t="shared" si="16"/>
        <v>0</v>
      </c>
      <c r="AD17" s="60"/>
      <c r="AE17" s="60" t="e">
        <f t="shared" si="4"/>
        <v>#DIV/0!</v>
      </c>
      <c r="AF17" s="33">
        <f t="shared" si="17"/>
        <v>0</v>
      </c>
      <c r="AG17" s="32">
        <f t="shared" si="21"/>
        <v>43350.3</v>
      </c>
      <c r="AH17" s="32">
        <f t="shared" si="21"/>
        <v>94456.4</v>
      </c>
      <c r="AI17" s="32">
        <f t="shared" si="21"/>
        <v>137806.7</v>
      </c>
      <c r="AJ17" s="32">
        <f t="shared" si="21"/>
        <v>91489.5</v>
      </c>
      <c r="AK17" s="32">
        <f t="shared" si="6"/>
        <v>66.38973286494777</v>
      </c>
      <c r="AL17" s="33">
        <f t="shared" si="19"/>
        <v>46317.20000000001</v>
      </c>
      <c r="AM17" s="60">
        <v>0</v>
      </c>
      <c r="AN17" s="60">
        <v>0</v>
      </c>
      <c r="AO17" s="32">
        <f t="shared" si="18"/>
        <v>0</v>
      </c>
      <c r="AP17" s="60">
        <v>0</v>
      </c>
      <c r="AQ17" s="60" t="e">
        <f>AP17/AO17*100</f>
        <v>#DIV/0!</v>
      </c>
      <c r="AR17" s="33">
        <f t="shared" si="20"/>
        <v>0</v>
      </c>
    </row>
    <row r="18" spans="1:44" s="61" customFormat="1" ht="30" customHeight="1">
      <c r="A18" s="25"/>
      <c r="B18" s="26" t="s">
        <v>33</v>
      </c>
      <c r="C18" s="60">
        <f>I18+AM18</f>
        <v>471.1</v>
      </c>
      <c r="D18" s="32">
        <f t="shared" si="8"/>
        <v>618.6</v>
      </c>
      <c r="E18" s="32">
        <f t="shared" si="8"/>
        <v>1089.7</v>
      </c>
      <c r="F18" s="32">
        <f t="shared" si="8"/>
        <v>970.8</v>
      </c>
      <c r="G18" s="32">
        <f>F18/E18*100</f>
        <v>89.08874002018904</v>
      </c>
      <c r="H18" s="33">
        <f>E18-F18</f>
        <v>118.90000000000009</v>
      </c>
      <c r="I18" s="60">
        <v>471.1</v>
      </c>
      <c r="J18" s="60">
        <v>618.6</v>
      </c>
      <c r="K18" s="32">
        <f t="shared" si="10"/>
        <v>1089.7</v>
      </c>
      <c r="L18" s="60">
        <v>970.8</v>
      </c>
      <c r="M18" s="60">
        <f>L18/K18*100</f>
        <v>89.08874002018904</v>
      </c>
      <c r="N18" s="33">
        <f>K18-L18</f>
        <v>118.90000000000009</v>
      </c>
      <c r="O18" s="60">
        <v>471.1</v>
      </c>
      <c r="P18" s="60">
        <v>618.6</v>
      </c>
      <c r="Q18" s="32">
        <f>O18+P18</f>
        <v>1089.7</v>
      </c>
      <c r="R18" s="60">
        <v>970.8</v>
      </c>
      <c r="S18" s="32">
        <f>R18/Q18*100</f>
        <v>89.08874002018904</v>
      </c>
      <c r="T18" s="33">
        <f>Q18-R18</f>
        <v>118.90000000000009</v>
      </c>
      <c r="U18" s="60">
        <v>0</v>
      </c>
      <c r="V18" s="60"/>
      <c r="W18" s="32">
        <f>U18+V18</f>
        <v>0</v>
      </c>
      <c r="X18" s="60"/>
      <c r="Y18" s="60" t="e">
        <f>X18/W18*100</f>
        <v>#DIV/0!</v>
      </c>
      <c r="Z18" s="33">
        <f>W18-X18</f>
        <v>0</v>
      </c>
      <c r="AA18" s="60">
        <v>0</v>
      </c>
      <c r="AB18" s="60"/>
      <c r="AC18" s="32">
        <f>AA18+AB18</f>
        <v>0</v>
      </c>
      <c r="AD18" s="60"/>
      <c r="AE18" s="60" t="e">
        <f t="shared" si="4"/>
        <v>#DIV/0!</v>
      </c>
      <c r="AF18" s="33">
        <f>AC18-AD18</f>
        <v>0</v>
      </c>
      <c r="AG18" s="32">
        <f>I18-O18-U18-AA18</f>
        <v>0</v>
      </c>
      <c r="AH18" s="32">
        <f>J18-P18-V18-AB18</f>
        <v>0</v>
      </c>
      <c r="AI18" s="32">
        <f>K18-Q18-W18-AC18</f>
        <v>0</v>
      </c>
      <c r="AJ18" s="32">
        <f>L18-R18-X18-AD18</f>
        <v>0</v>
      </c>
      <c r="AK18" s="32" t="e">
        <f>AJ18/AI18*100</f>
        <v>#DIV/0!</v>
      </c>
      <c r="AL18" s="33">
        <f>AI18-AJ18</f>
        <v>0</v>
      </c>
      <c r="AM18" s="60">
        <v>0</v>
      </c>
      <c r="AN18" s="60">
        <v>0</v>
      </c>
      <c r="AO18" s="32">
        <f t="shared" si="18"/>
        <v>0</v>
      </c>
      <c r="AP18" s="60">
        <v>0</v>
      </c>
      <c r="AQ18" s="60" t="e">
        <f>AP18/AO18*100</f>
        <v>#DIV/0!</v>
      </c>
      <c r="AR18" s="33">
        <f>AO18-AP18</f>
        <v>0</v>
      </c>
    </row>
    <row r="19" spans="1:44" s="40" customFormat="1" ht="35.25" customHeight="1">
      <c r="A19" s="25"/>
      <c r="B19" s="26" t="s">
        <v>40</v>
      </c>
      <c r="C19" s="60">
        <f>I19+AM19</f>
        <v>131.2</v>
      </c>
      <c r="D19" s="32">
        <f t="shared" si="8"/>
        <v>320.1</v>
      </c>
      <c r="E19" s="60">
        <f t="shared" si="8"/>
        <v>451.3</v>
      </c>
      <c r="F19" s="60">
        <f t="shared" si="8"/>
        <v>167.5</v>
      </c>
      <c r="G19" s="60">
        <f t="shared" si="0"/>
        <v>37.11500110791048</v>
      </c>
      <c r="H19" s="36">
        <f t="shared" si="9"/>
        <v>283.8</v>
      </c>
      <c r="I19" s="60">
        <v>131.2</v>
      </c>
      <c r="J19" s="60">
        <v>290.1</v>
      </c>
      <c r="K19" s="32">
        <f t="shared" si="10"/>
        <v>421.3</v>
      </c>
      <c r="L19" s="60">
        <v>167.5</v>
      </c>
      <c r="M19" s="60">
        <f t="shared" si="1"/>
        <v>39.75789223830999</v>
      </c>
      <c r="N19" s="36">
        <f t="shared" si="11"/>
        <v>253.8</v>
      </c>
      <c r="O19" s="60">
        <v>0</v>
      </c>
      <c r="P19" s="60"/>
      <c r="Q19" s="60">
        <f t="shared" si="12"/>
        <v>0</v>
      </c>
      <c r="R19" s="60"/>
      <c r="S19" s="60" t="e">
        <f t="shared" si="2"/>
        <v>#DIV/0!</v>
      </c>
      <c r="T19" s="36">
        <f t="shared" si="13"/>
        <v>0</v>
      </c>
      <c r="U19" s="60">
        <v>0</v>
      </c>
      <c r="V19" s="60"/>
      <c r="W19" s="60">
        <f t="shared" si="14"/>
        <v>0</v>
      </c>
      <c r="X19" s="60"/>
      <c r="Y19" s="60" t="e">
        <f>X19/W19*100</f>
        <v>#DIV/0!</v>
      </c>
      <c r="Z19" s="36">
        <f t="shared" si="15"/>
        <v>0</v>
      </c>
      <c r="AA19" s="60">
        <v>0</v>
      </c>
      <c r="AB19" s="60"/>
      <c r="AC19" s="60">
        <f t="shared" si="16"/>
        <v>0</v>
      </c>
      <c r="AD19" s="60"/>
      <c r="AE19" s="60" t="e">
        <f t="shared" si="4"/>
        <v>#DIV/0!</v>
      </c>
      <c r="AF19" s="36">
        <f t="shared" si="17"/>
        <v>0</v>
      </c>
      <c r="AG19" s="60">
        <f t="shared" si="21"/>
        <v>131.2</v>
      </c>
      <c r="AH19" s="60">
        <f t="shared" si="21"/>
        <v>290.1</v>
      </c>
      <c r="AI19" s="60">
        <f t="shared" si="21"/>
        <v>421.3</v>
      </c>
      <c r="AJ19" s="60">
        <f t="shared" si="21"/>
        <v>167.5</v>
      </c>
      <c r="AK19" s="60">
        <f t="shared" si="6"/>
        <v>39.75789223830999</v>
      </c>
      <c r="AL19" s="36">
        <f t="shared" si="19"/>
        <v>253.8</v>
      </c>
      <c r="AM19" s="60">
        <v>0</v>
      </c>
      <c r="AN19" s="60">
        <v>30</v>
      </c>
      <c r="AO19" s="32">
        <f>AM19+AN19</f>
        <v>30</v>
      </c>
      <c r="AP19" s="60">
        <v>0</v>
      </c>
      <c r="AQ19" s="60">
        <f>AP19/AO19*100</f>
        <v>0</v>
      </c>
      <c r="AR19" s="36">
        <f t="shared" si="20"/>
        <v>30</v>
      </c>
    </row>
    <row r="20" spans="1:44" ht="34.5" customHeight="1" hidden="1">
      <c r="A20" s="2">
        <v>3</v>
      </c>
      <c r="B20" s="7" t="s">
        <v>31</v>
      </c>
      <c r="C20" s="34">
        <f>C21+C22</f>
        <v>0</v>
      </c>
      <c r="D20" s="34">
        <f>D21+D22</f>
        <v>0</v>
      </c>
      <c r="E20" s="34">
        <f>D20+C20</f>
        <v>0</v>
      </c>
      <c r="F20" s="34">
        <f>F21+F22</f>
        <v>0</v>
      </c>
      <c r="G20" s="34" t="e">
        <f t="shared" si="0"/>
        <v>#DIV/0!</v>
      </c>
      <c r="H20" s="33">
        <f aca="true" t="shared" si="22" ref="H20:H33">E20-F20</f>
        <v>0</v>
      </c>
      <c r="I20" s="34">
        <f>I21+I22</f>
        <v>0</v>
      </c>
      <c r="J20" s="34">
        <f>J21+J22</f>
        <v>0</v>
      </c>
      <c r="K20" s="34">
        <f>J20+I20</f>
        <v>0</v>
      </c>
      <c r="L20" s="34">
        <f>L21+L22</f>
        <v>0</v>
      </c>
      <c r="M20" s="34" t="e">
        <f aca="true" t="shared" si="23" ref="M20:M41">L20/K20*100</f>
        <v>#DIV/0!</v>
      </c>
      <c r="N20" s="33">
        <f aca="true" t="shared" si="24" ref="N20:N32">K20-L20</f>
        <v>0</v>
      </c>
      <c r="O20" s="34">
        <f>O21+O22</f>
        <v>0</v>
      </c>
      <c r="P20" s="34">
        <f>P21+P22</f>
        <v>0</v>
      </c>
      <c r="Q20" s="34">
        <f>P20+O20</f>
        <v>0</v>
      </c>
      <c r="R20" s="34">
        <f>R21+R22</f>
        <v>0</v>
      </c>
      <c r="S20" s="34" t="e">
        <f aca="true" t="shared" si="25" ref="S20:S41">R20/Q20*100</f>
        <v>#DIV/0!</v>
      </c>
      <c r="T20" s="33">
        <f aca="true" t="shared" si="26" ref="T20:T33">Q20-R20</f>
        <v>0</v>
      </c>
      <c r="U20" s="34">
        <f>U21+U22</f>
        <v>0</v>
      </c>
      <c r="V20" s="34">
        <f>V21+V22</f>
        <v>0</v>
      </c>
      <c r="W20" s="34">
        <f>W21+W22</f>
        <v>0</v>
      </c>
      <c r="X20" s="34">
        <f>X21+X22</f>
        <v>0</v>
      </c>
      <c r="Y20" s="34" t="e">
        <f aca="true" t="shared" si="27" ref="Y20:Y38">X20/W20*100</f>
        <v>#DIV/0!</v>
      </c>
      <c r="Z20" s="33">
        <f aca="true" t="shared" si="28" ref="Z20:Z33">W20-X20</f>
        <v>0</v>
      </c>
      <c r="AA20" s="34">
        <f>AA21+AA22</f>
        <v>0</v>
      </c>
      <c r="AB20" s="34">
        <f>AB21+AB22</f>
        <v>0</v>
      </c>
      <c r="AC20" s="34">
        <f>AB20+AA20</f>
        <v>0</v>
      </c>
      <c r="AD20" s="34">
        <f>AD21+AD22</f>
        <v>0</v>
      </c>
      <c r="AE20" s="34" t="e">
        <f aca="true" t="shared" si="29" ref="AE20:AE41">AD20/AC20*100</f>
        <v>#DIV/0!</v>
      </c>
      <c r="AF20" s="33">
        <f aca="true" t="shared" si="30" ref="AF20:AF33">AC20-AD20</f>
        <v>0</v>
      </c>
      <c r="AG20" s="34">
        <f aca="true" t="shared" si="31" ref="AG20:AG32">I20-O20-U20-AA20</f>
        <v>0</v>
      </c>
      <c r="AH20" s="34">
        <f aca="true" t="shared" si="32" ref="AH20:AH33">J20-P20-V20-AB20</f>
        <v>0</v>
      </c>
      <c r="AI20" s="34">
        <f>K20-Q20-W20-AC20</f>
        <v>0</v>
      </c>
      <c r="AJ20" s="34">
        <f aca="true" t="shared" si="33" ref="AJ20:AJ32">L20-R20-X20-AD20</f>
        <v>0</v>
      </c>
      <c r="AK20" s="34" t="e">
        <f t="shared" si="6"/>
        <v>#DIV/0!</v>
      </c>
      <c r="AL20" s="33">
        <f aca="true" t="shared" si="34" ref="AL20:AL33">AI20-AJ20</f>
        <v>0</v>
      </c>
      <c r="AM20" s="34">
        <f>AM21+AM22</f>
        <v>0</v>
      </c>
      <c r="AN20" s="34">
        <f>AN21+AN22</f>
        <v>0</v>
      </c>
      <c r="AO20" s="34">
        <f>AN20+AM20</f>
        <v>0</v>
      </c>
      <c r="AP20" s="34">
        <f>AP21+AP22</f>
        <v>0</v>
      </c>
      <c r="AQ20" s="34" t="e">
        <f aca="true" t="shared" si="35" ref="AQ20:AQ41">AP20/AO20*100</f>
        <v>#DIV/0!</v>
      </c>
      <c r="AR20" s="33">
        <f>AO20-AP20</f>
        <v>0</v>
      </c>
    </row>
    <row r="21" spans="1:44" s="14" customFormat="1" ht="33.75" customHeight="1" hidden="1">
      <c r="A21" s="13"/>
      <c r="B21" s="8" t="s">
        <v>17</v>
      </c>
      <c r="C21" s="34">
        <f aca="true" t="shared" si="36" ref="C21:F22">I21+AM21</f>
        <v>0</v>
      </c>
      <c r="D21" s="34">
        <f t="shared" si="36"/>
        <v>0</v>
      </c>
      <c r="E21" s="34">
        <f t="shared" si="36"/>
        <v>0</v>
      </c>
      <c r="F21" s="34">
        <f t="shared" si="36"/>
        <v>0</v>
      </c>
      <c r="G21" s="33" t="e">
        <f t="shared" si="0"/>
        <v>#DIV/0!</v>
      </c>
      <c r="H21" s="33">
        <f t="shared" si="22"/>
        <v>0</v>
      </c>
      <c r="I21" s="33"/>
      <c r="J21" s="33"/>
      <c r="K21" s="34">
        <f>J21+I21</f>
        <v>0</v>
      </c>
      <c r="L21" s="33"/>
      <c r="M21" s="33" t="e">
        <f t="shared" si="23"/>
        <v>#DIV/0!</v>
      </c>
      <c r="N21" s="33">
        <f t="shared" si="24"/>
        <v>0</v>
      </c>
      <c r="O21" s="33">
        <v>0</v>
      </c>
      <c r="P21" s="33"/>
      <c r="Q21" s="34">
        <f aca="true" t="shared" si="37" ref="Q21:Q28">O21+P21</f>
        <v>0</v>
      </c>
      <c r="R21" s="33"/>
      <c r="S21" s="33" t="e">
        <f t="shared" si="25"/>
        <v>#DIV/0!</v>
      </c>
      <c r="T21" s="33">
        <f t="shared" si="26"/>
        <v>0</v>
      </c>
      <c r="U21" s="33"/>
      <c r="V21" s="33"/>
      <c r="W21" s="34">
        <f aca="true" t="shared" si="38" ref="W21:W28">U21+V21</f>
        <v>0</v>
      </c>
      <c r="X21" s="33"/>
      <c r="Y21" s="33" t="e">
        <f t="shared" si="27"/>
        <v>#DIV/0!</v>
      </c>
      <c r="Z21" s="33">
        <f t="shared" si="28"/>
        <v>0</v>
      </c>
      <c r="AA21" s="33"/>
      <c r="AB21" s="33"/>
      <c r="AC21" s="34">
        <f aca="true" t="shared" si="39" ref="AC21:AC28">AA21+AB21</f>
        <v>0</v>
      </c>
      <c r="AD21" s="33"/>
      <c r="AE21" s="33" t="e">
        <f t="shared" si="29"/>
        <v>#DIV/0!</v>
      </c>
      <c r="AF21" s="33">
        <f t="shared" si="30"/>
        <v>0</v>
      </c>
      <c r="AG21" s="34">
        <f t="shared" si="31"/>
        <v>0</v>
      </c>
      <c r="AH21" s="34">
        <f t="shared" si="32"/>
        <v>0</v>
      </c>
      <c r="AI21" s="34">
        <f>K21-Q21-W21-AC21</f>
        <v>0</v>
      </c>
      <c r="AJ21" s="34">
        <f t="shared" si="33"/>
        <v>0</v>
      </c>
      <c r="AK21" s="33" t="e">
        <f t="shared" si="6"/>
        <v>#DIV/0!</v>
      </c>
      <c r="AL21" s="33">
        <f t="shared" si="34"/>
        <v>0</v>
      </c>
      <c r="AM21" s="33"/>
      <c r="AN21" s="33"/>
      <c r="AO21" s="34">
        <f>AM21+AN21</f>
        <v>0</v>
      </c>
      <c r="AP21" s="33"/>
      <c r="AQ21" s="33" t="e">
        <f t="shared" si="35"/>
        <v>#DIV/0!</v>
      </c>
      <c r="AR21" s="33">
        <f>AO21-AP21</f>
        <v>0</v>
      </c>
    </row>
    <row r="22" spans="1:44" s="14" customFormat="1" ht="33.75" customHeight="1" hidden="1">
      <c r="A22" s="13"/>
      <c r="B22" s="8" t="s">
        <v>18</v>
      </c>
      <c r="C22" s="34">
        <f t="shared" si="36"/>
        <v>0</v>
      </c>
      <c r="D22" s="34">
        <f t="shared" si="36"/>
        <v>0</v>
      </c>
      <c r="E22" s="34">
        <f t="shared" si="36"/>
        <v>0</v>
      </c>
      <c r="F22" s="34">
        <f t="shared" si="36"/>
        <v>0</v>
      </c>
      <c r="G22" s="33" t="e">
        <f aca="true" t="shared" si="40" ref="G22:G28">F22/E22*100</f>
        <v>#DIV/0!</v>
      </c>
      <c r="H22" s="33">
        <f t="shared" si="22"/>
        <v>0</v>
      </c>
      <c r="I22" s="33"/>
      <c r="J22" s="33"/>
      <c r="K22" s="34">
        <f aca="true" t="shared" si="41" ref="K22:K28">I22+J22</f>
        <v>0</v>
      </c>
      <c r="L22" s="33"/>
      <c r="M22" s="33" t="e">
        <f t="shared" si="23"/>
        <v>#DIV/0!</v>
      </c>
      <c r="N22" s="33">
        <f t="shared" si="24"/>
        <v>0</v>
      </c>
      <c r="O22" s="33"/>
      <c r="P22" s="33"/>
      <c r="Q22" s="34">
        <f t="shared" si="37"/>
        <v>0</v>
      </c>
      <c r="R22" s="33"/>
      <c r="S22" s="33" t="e">
        <f t="shared" si="25"/>
        <v>#DIV/0!</v>
      </c>
      <c r="T22" s="33">
        <f t="shared" si="26"/>
        <v>0</v>
      </c>
      <c r="U22" s="33"/>
      <c r="V22" s="33"/>
      <c r="W22" s="34">
        <f t="shared" si="38"/>
        <v>0</v>
      </c>
      <c r="X22" s="33"/>
      <c r="Y22" s="33" t="e">
        <f t="shared" si="27"/>
        <v>#DIV/0!</v>
      </c>
      <c r="Z22" s="33">
        <f t="shared" si="28"/>
        <v>0</v>
      </c>
      <c r="AA22" s="33"/>
      <c r="AB22" s="33"/>
      <c r="AC22" s="34">
        <f t="shared" si="39"/>
        <v>0</v>
      </c>
      <c r="AD22" s="33"/>
      <c r="AE22" s="33" t="e">
        <f t="shared" si="29"/>
        <v>#DIV/0!</v>
      </c>
      <c r="AF22" s="33">
        <f t="shared" si="30"/>
        <v>0</v>
      </c>
      <c r="AG22" s="34">
        <f t="shared" si="31"/>
        <v>0</v>
      </c>
      <c r="AH22" s="34">
        <f t="shared" si="32"/>
        <v>0</v>
      </c>
      <c r="AI22" s="34">
        <f>K22-Q22-W22-AC22</f>
        <v>0</v>
      </c>
      <c r="AJ22" s="34">
        <f t="shared" si="33"/>
        <v>0</v>
      </c>
      <c r="AK22" s="33" t="e">
        <f t="shared" si="6"/>
        <v>#DIV/0!</v>
      </c>
      <c r="AL22" s="33">
        <f t="shared" si="34"/>
        <v>0</v>
      </c>
      <c r="AM22" s="33"/>
      <c r="AN22" s="33"/>
      <c r="AO22" s="34">
        <f>AM22+AN22</f>
        <v>0</v>
      </c>
      <c r="AP22" s="33"/>
      <c r="AQ22" s="33" t="e">
        <f t="shared" si="35"/>
        <v>#DIV/0!</v>
      </c>
      <c r="AR22" s="33">
        <f>AO22-AP22</f>
        <v>0</v>
      </c>
    </row>
    <row r="23" spans="1:44" s="53" customFormat="1" ht="38.25" customHeight="1">
      <c r="A23" s="52">
        <v>3</v>
      </c>
      <c r="B23" s="42" t="s">
        <v>32</v>
      </c>
      <c r="C23" s="43">
        <f>C24+C25+C26</f>
        <v>3339.2160000000003</v>
      </c>
      <c r="D23" s="43">
        <f>D24+D25+D26</f>
        <v>14773.052</v>
      </c>
      <c r="E23" s="43">
        <f>E24+E25+E26</f>
        <v>18112.268</v>
      </c>
      <c r="F23" s="43">
        <f>F24+F25+F26</f>
        <v>14620.293</v>
      </c>
      <c r="G23" s="44">
        <f t="shared" si="40"/>
        <v>80.72038797129106</v>
      </c>
      <c r="H23" s="44">
        <f>H24+H25+H26</f>
        <v>3491.9750000000004</v>
      </c>
      <c r="I23" s="44">
        <f>I24+I25+I26</f>
        <v>3191.242</v>
      </c>
      <c r="J23" s="44">
        <f>J24+J25+J26</f>
        <v>12940.252</v>
      </c>
      <c r="K23" s="44">
        <f>K24+K25+K26</f>
        <v>16131.493999999999</v>
      </c>
      <c r="L23" s="44">
        <f>L24+L25+L26</f>
        <v>14089.6091</v>
      </c>
      <c r="M23" s="44">
        <f t="shared" si="23"/>
        <v>87.34224554774654</v>
      </c>
      <c r="N23" s="44">
        <f t="shared" si="24"/>
        <v>2041.884899999999</v>
      </c>
      <c r="O23" s="44">
        <f>O24+O25+O26</f>
        <v>1354.157</v>
      </c>
      <c r="P23" s="44">
        <f>P24+P25+P26</f>
        <v>7189.161999999999</v>
      </c>
      <c r="Q23" s="43">
        <f>Q24+Q25+Q26</f>
        <v>8543.319</v>
      </c>
      <c r="R23" s="44">
        <f>R24+R25+R26</f>
        <v>7803.824100000001</v>
      </c>
      <c r="S23" s="44">
        <f t="shared" si="25"/>
        <v>91.3441731486323</v>
      </c>
      <c r="T23" s="44">
        <f t="shared" si="26"/>
        <v>739.4948999999988</v>
      </c>
      <c r="U23" s="44">
        <f>U24+U25+U26</f>
        <v>224.654</v>
      </c>
      <c r="V23" s="44">
        <f>V24+V25+V26</f>
        <v>421.1</v>
      </c>
      <c r="W23" s="44">
        <f>W24+W25+W26</f>
        <v>645.754</v>
      </c>
      <c r="X23" s="44">
        <f>X24+X25+X26</f>
        <v>548.3137</v>
      </c>
      <c r="Y23" s="44">
        <f t="shared" si="27"/>
        <v>84.91061611697333</v>
      </c>
      <c r="Z23" s="44">
        <f t="shared" si="28"/>
        <v>97.44029999999998</v>
      </c>
      <c r="AA23" s="44">
        <f>AA24+AA25+AA26</f>
        <v>271.951</v>
      </c>
      <c r="AB23" s="44">
        <f>AB24+AB25+AB26</f>
        <v>152.706</v>
      </c>
      <c r="AC23" s="44">
        <f>AC24+AC25+AC26</f>
        <v>424.65700000000004</v>
      </c>
      <c r="AD23" s="44">
        <f>AD24+AD25+AD26</f>
        <v>163.4024</v>
      </c>
      <c r="AE23" s="44">
        <f t="shared" si="29"/>
        <v>38.47867808607888</v>
      </c>
      <c r="AF23" s="44">
        <f t="shared" si="30"/>
        <v>261.25460000000004</v>
      </c>
      <c r="AG23" s="43">
        <f aca="true" t="shared" si="42" ref="AG23:AJ28">I23-O23-U23-AA23</f>
        <v>1340.4800000000002</v>
      </c>
      <c r="AH23" s="43">
        <f t="shared" si="42"/>
        <v>5177.284000000001</v>
      </c>
      <c r="AI23" s="43">
        <f t="shared" si="42"/>
        <v>6517.763999999999</v>
      </c>
      <c r="AJ23" s="43">
        <f t="shared" si="42"/>
        <v>5574.068899999999</v>
      </c>
      <c r="AK23" s="44">
        <f t="shared" si="6"/>
        <v>85.52118333833505</v>
      </c>
      <c r="AL23" s="44">
        <f t="shared" si="34"/>
        <v>943.6950999999999</v>
      </c>
      <c r="AM23" s="44">
        <f>AM24+AM25</f>
        <v>147.974</v>
      </c>
      <c r="AN23" s="44">
        <f>AN24+AN25</f>
        <v>1832.8</v>
      </c>
      <c r="AO23" s="43">
        <f>AM23+AN23</f>
        <v>1980.774</v>
      </c>
      <c r="AP23" s="44">
        <f>AP24+AP25</f>
        <v>530.6839</v>
      </c>
      <c r="AQ23" s="44">
        <f t="shared" si="35"/>
        <v>26.791744035412417</v>
      </c>
      <c r="AR23" s="44">
        <f aca="true" t="shared" si="43" ref="AR23:AR33">AO23-AP23</f>
        <v>1450.0901</v>
      </c>
    </row>
    <row r="24" spans="1:44" s="53" customFormat="1" ht="27.75" customHeight="1">
      <c r="A24" s="52"/>
      <c r="B24" s="54" t="s">
        <v>17</v>
      </c>
      <c r="C24" s="43">
        <f aca="true" t="shared" si="44" ref="C24:C33">I24+AM24</f>
        <v>3064.7160000000003</v>
      </c>
      <c r="D24" s="43">
        <f aca="true" t="shared" si="45" ref="D24:D33">J24+AN24</f>
        <v>9583.428</v>
      </c>
      <c r="E24" s="43">
        <f aca="true" t="shared" si="46" ref="E24:E33">K24+AO24</f>
        <v>12648.144</v>
      </c>
      <c r="F24" s="43">
        <f aca="true" t="shared" si="47" ref="F24:F33">L24+AP24</f>
        <v>10304.7189</v>
      </c>
      <c r="G24" s="44">
        <f t="shared" si="40"/>
        <v>81.47218200551795</v>
      </c>
      <c r="H24" s="44">
        <f>E24-F24</f>
        <v>2343.4251000000004</v>
      </c>
      <c r="I24" s="44">
        <v>2916.742</v>
      </c>
      <c r="J24" s="44">
        <v>8800.628</v>
      </c>
      <c r="K24" s="43">
        <f t="shared" si="41"/>
        <v>11717.37</v>
      </c>
      <c r="L24" s="44">
        <f>9764.617+9.418</f>
        <v>9774.035</v>
      </c>
      <c r="M24" s="44">
        <f t="shared" si="23"/>
        <v>83.4149216078352</v>
      </c>
      <c r="N24" s="44">
        <f t="shared" si="24"/>
        <v>1943.335000000001</v>
      </c>
      <c r="O24" s="44">
        <v>1327.454</v>
      </c>
      <c r="P24" s="44">
        <v>6973.762</v>
      </c>
      <c r="Q24" s="43">
        <f t="shared" si="37"/>
        <v>8301.216</v>
      </c>
      <c r="R24" s="44">
        <v>7574.118</v>
      </c>
      <c r="S24" s="44">
        <f t="shared" si="25"/>
        <v>91.24106636907172</v>
      </c>
      <c r="T24" s="44">
        <f t="shared" si="26"/>
        <v>727.098</v>
      </c>
      <c r="U24" s="44">
        <v>224.654</v>
      </c>
      <c r="V24" s="44">
        <v>421.1</v>
      </c>
      <c r="W24" s="43">
        <f t="shared" si="38"/>
        <v>645.754</v>
      </c>
      <c r="X24" s="44">
        <v>548.3137</v>
      </c>
      <c r="Y24" s="44">
        <f t="shared" si="27"/>
        <v>84.91061611697333</v>
      </c>
      <c r="Z24" s="44">
        <f t="shared" si="28"/>
        <v>97.44029999999998</v>
      </c>
      <c r="AA24" s="44">
        <v>271.951</v>
      </c>
      <c r="AB24" s="44">
        <v>152.706</v>
      </c>
      <c r="AC24" s="43">
        <f t="shared" si="39"/>
        <v>424.65700000000004</v>
      </c>
      <c r="AD24" s="44">
        <v>163.4024</v>
      </c>
      <c r="AE24" s="44">
        <f t="shared" si="29"/>
        <v>38.47867808607888</v>
      </c>
      <c r="AF24" s="44">
        <f t="shared" si="30"/>
        <v>261.25460000000004</v>
      </c>
      <c r="AG24" s="43">
        <f t="shared" si="42"/>
        <v>1092.6830000000002</v>
      </c>
      <c r="AH24" s="43">
        <f t="shared" si="42"/>
        <v>1253.060000000001</v>
      </c>
      <c r="AI24" s="43">
        <f t="shared" si="42"/>
        <v>2345.7430000000004</v>
      </c>
      <c r="AJ24" s="43">
        <f t="shared" si="42"/>
        <v>1488.2008999999994</v>
      </c>
      <c r="AK24" s="44">
        <f t="shared" si="6"/>
        <v>63.44262350990706</v>
      </c>
      <c r="AL24" s="44">
        <f t="shared" si="34"/>
        <v>857.542100000001</v>
      </c>
      <c r="AM24" s="44">
        <v>147.974</v>
      </c>
      <c r="AN24" s="44">
        <v>782.8</v>
      </c>
      <c r="AO24" s="43">
        <f>AM24+AN24</f>
        <v>930.7739999999999</v>
      </c>
      <c r="AP24" s="44">
        <v>530.6839</v>
      </c>
      <c r="AQ24" s="44">
        <f t="shared" si="35"/>
        <v>57.0153334751508</v>
      </c>
      <c r="AR24" s="44">
        <f t="shared" si="43"/>
        <v>400.0900999999999</v>
      </c>
    </row>
    <row r="25" spans="1:44" s="53" customFormat="1" ht="27" customHeight="1">
      <c r="A25" s="52"/>
      <c r="B25" s="54" t="s">
        <v>18</v>
      </c>
      <c r="C25" s="43">
        <f t="shared" si="44"/>
        <v>247.797</v>
      </c>
      <c r="D25" s="43">
        <f t="shared" si="45"/>
        <v>4974.224</v>
      </c>
      <c r="E25" s="43">
        <f t="shared" si="46"/>
        <v>5222.021</v>
      </c>
      <c r="F25" s="43">
        <f t="shared" si="47"/>
        <v>4085.868</v>
      </c>
      <c r="G25" s="44">
        <f t="shared" si="40"/>
        <v>78.24304038608807</v>
      </c>
      <c r="H25" s="44">
        <f>E25-F25</f>
        <v>1136.1529999999998</v>
      </c>
      <c r="I25" s="44">
        <v>247.797</v>
      </c>
      <c r="J25" s="44">
        <v>3924.224</v>
      </c>
      <c r="K25" s="43">
        <f t="shared" si="41"/>
        <v>4172.021</v>
      </c>
      <c r="L25" s="43">
        <v>4085.868</v>
      </c>
      <c r="M25" s="44">
        <f t="shared" si="23"/>
        <v>97.93498163120464</v>
      </c>
      <c r="N25" s="44">
        <f t="shared" si="24"/>
        <v>86.15299999999979</v>
      </c>
      <c r="O25" s="44"/>
      <c r="P25" s="44"/>
      <c r="Q25" s="43">
        <f t="shared" si="37"/>
        <v>0</v>
      </c>
      <c r="R25" s="44"/>
      <c r="S25" s="44" t="e">
        <f t="shared" si="25"/>
        <v>#DIV/0!</v>
      </c>
      <c r="T25" s="44">
        <f t="shared" si="26"/>
        <v>0</v>
      </c>
      <c r="U25" s="44"/>
      <c r="V25" s="44"/>
      <c r="W25" s="43">
        <f t="shared" si="38"/>
        <v>0</v>
      </c>
      <c r="X25" s="44"/>
      <c r="Y25" s="44" t="e">
        <f t="shared" si="27"/>
        <v>#DIV/0!</v>
      </c>
      <c r="Z25" s="44">
        <f t="shared" si="28"/>
        <v>0</v>
      </c>
      <c r="AA25" s="44"/>
      <c r="AB25" s="44"/>
      <c r="AC25" s="43">
        <f t="shared" si="39"/>
        <v>0</v>
      </c>
      <c r="AD25" s="44"/>
      <c r="AE25" s="44" t="e">
        <f t="shared" si="29"/>
        <v>#DIV/0!</v>
      </c>
      <c r="AF25" s="44">
        <f t="shared" si="30"/>
        <v>0</v>
      </c>
      <c r="AG25" s="43">
        <f t="shared" si="42"/>
        <v>247.797</v>
      </c>
      <c r="AH25" s="43">
        <f t="shared" si="42"/>
        <v>3924.224</v>
      </c>
      <c r="AI25" s="43">
        <f t="shared" si="42"/>
        <v>4172.021</v>
      </c>
      <c r="AJ25" s="43">
        <f t="shared" si="42"/>
        <v>4085.868</v>
      </c>
      <c r="AK25" s="44">
        <f t="shared" si="6"/>
        <v>97.93498163120464</v>
      </c>
      <c r="AL25" s="44">
        <f t="shared" si="34"/>
        <v>86.15299999999979</v>
      </c>
      <c r="AM25" s="44">
        <v>0</v>
      </c>
      <c r="AN25" s="44">
        <v>1050</v>
      </c>
      <c r="AO25" s="43">
        <f>AM25+AN25</f>
        <v>1050</v>
      </c>
      <c r="AP25" s="44"/>
      <c r="AQ25" s="44">
        <f t="shared" si="35"/>
        <v>0</v>
      </c>
      <c r="AR25" s="44">
        <f t="shared" si="43"/>
        <v>1050</v>
      </c>
    </row>
    <row r="26" spans="1:44" s="53" customFormat="1" ht="27" customHeight="1">
      <c r="A26" s="52"/>
      <c r="B26" s="55" t="s">
        <v>33</v>
      </c>
      <c r="C26" s="43">
        <f t="shared" si="44"/>
        <v>26.703</v>
      </c>
      <c r="D26" s="43">
        <f t="shared" si="45"/>
        <v>215.4</v>
      </c>
      <c r="E26" s="43">
        <f t="shared" si="46"/>
        <v>242.103</v>
      </c>
      <c r="F26" s="43">
        <f t="shared" si="47"/>
        <v>229.7061</v>
      </c>
      <c r="G26" s="44">
        <f t="shared" si="40"/>
        <v>94.87949343874301</v>
      </c>
      <c r="H26" s="44">
        <f>E26-F26</f>
        <v>12.396900000000016</v>
      </c>
      <c r="I26" s="44">
        <v>26.703</v>
      </c>
      <c r="J26" s="44">
        <v>215.4</v>
      </c>
      <c r="K26" s="43">
        <f t="shared" si="41"/>
        <v>242.103</v>
      </c>
      <c r="L26" s="43">
        <v>229.7061</v>
      </c>
      <c r="M26" s="44">
        <f t="shared" si="23"/>
        <v>94.87949343874301</v>
      </c>
      <c r="N26" s="44">
        <f t="shared" si="24"/>
        <v>12.396900000000016</v>
      </c>
      <c r="O26" s="44">
        <v>26.703</v>
      </c>
      <c r="P26" s="44">
        <v>215.4</v>
      </c>
      <c r="Q26" s="43">
        <f t="shared" si="37"/>
        <v>242.103</v>
      </c>
      <c r="R26" s="43">
        <v>229.7061</v>
      </c>
      <c r="S26" s="44">
        <f t="shared" si="25"/>
        <v>94.87949343874301</v>
      </c>
      <c r="T26" s="44">
        <f t="shared" si="26"/>
        <v>12.396900000000016</v>
      </c>
      <c r="U26" s="44"/>
      <c r="V26" s="44"/>
      <c r="W26" s="43">
        <f t="shared" si="38"/>
        <v>0</v>
      </c>
      <c r="X26" s="44"/>
      <c r="Y26" s="44" t="e">
        <f t="shared" si="27"/>
        <v>#DIV/0!</v>
      </c>
      <c r="Z26" s="44">
        <f t="shared" si="28"/>
        <v>0</v>
      </c>
      <c r="AA26" s="44"/>
      <c r="AB26" s="44"/>
      <c r="AC26" s="43">
        <f t="shared" si="39"/>
        <v>0</v>
      </c>
      <c r="AD26" s="44"/>
      <c r="AE26" s="44" t="e">
        <f t="shared" si="29"/>
        <v>#DIV/0!</v>
      </c>
      <c r="AF26" s="44">
        <f t="shared" si="30"/>
        <v>0</v>
      </c>
      <c r="AG26" s="43">
        <f>I26-O26-U26-AA26</f>
        <v>0</v>
      </c>
      <c r="AH26" s="43">
        <f>J26-P26-V26-AB26</f>
        <v>0</v>
      </c>
      <c r="AI26" s="43">
        <f>K26-Q26-W26-AC26</f>
        <v>0</v>
      </c>
      <c r="AJ26" s="43">
        <f>L26-R26-X26-AD26</f>
        <v>0</v>
      </c>
      <c r="AK26" s="44" t="e">
        <f t="shared" si="6"/>
        <v>#DIV/0!</v>
      </c>
      <c r="AL26" s="44">
        <f t="shared" si="34"/>
        <v>0</v>
      </c>
      <c r="AM26" s="44"/>
      <c r="AN26" s="44"/>
      <c r="AO26" s="43"/>
      <c r="AP26" s="44"/>
      <c r="AQ26" s="44" t="e">
        <f t="shared" si="35"/>
        <v>#DIV/0!</v>
      </c>
      <c r="AR26" s="44"/>
    </row>
    <row r="27" spans="1:44" ht="41.25" customHeight="1">
      <c r="A27" s="2">
        <v>4</v>
      </c>
      <c r="B27" s="7" t="s">
        <v>37</v>
      </c>
      <c r="C27" s="34">
        <f t="shared" si="44"/>
        <v>4764.8</v>
      </c>
      <c r="D27" s="34">
        <f t="shared" si="45"/>
        <v>12943.400000000001</v>
      </c>
      <c r="E27" s="34">
        <f t="shared" si="46"/>
        <v>17708.2</v>
      </c>
      <c r="F27" s="34">
        <f t="shared" si="47"/>
        <v>14581.7</v>
      </c>
      <c r="G27" s="33">
        <f t="shared" si="40"/>
        <v>82.34433765148349</v>
      </c>
      <c r="H27" s="33">
        <f>E27-F27</f>
        <v>3126.5</v>
      </c>
      <c r="I27" s="34">
        <f>I28+I29+I30</f>
        <v>3926.3</v>
      </c>
      <c r="J27" s="34">
        <f>J28+J29+J30</f>
        <v>12603.2</v>
      </c>
      <c r="K27" s="34">
        <f>K28+K29+K30</f>
        <v>16529.5</v>
      </c>
      <c r="L27" s="34">
        <f>L28+L29+L30</f>
        <v>13776.5</v>
      </c>
      <c r="M27" s="33">
        <f t="shared" si="23"/>
        <v>83.34492876372546</v>
      </c>
      <c r="N27" s="33">
        <f t="shared" si="24"/>
        <v>2753</v>
      </c>
      <c r="O27" s="34">
        <f>O28+O29+O30</f>
        <v>805.6</v>
      </c>
      <c r="P27" s="34">
        <f>P28+P29+P30</f>
        <v>8511.8</v>
      </c>
      <c r="Q27" s="34">
        <f>Q28+Q29+Q30</f>
        <v>9317.4</v>
      </c>
      <c r="R27" s="34">
        <f>R28+R29+R30</f>
        <v>8861.5</v>
      </c>
      <c r="S27" s="33">
        <f t="shared" si="25"/>
        <v>95.10700409985618</v>
      </c>
      <c r="T27" s="33">
        <f t="shared" si="26"/>
        <v>455.89999999999964</v>
      </c>
      <c r="U27" s="34">
        <f>U28+U29+U30</f>
        <v>227.1</v>
      </c>
      <c r="V27" s="34">
        <f>V28+V29+V30</f>
        <v>1398.1</v>
      </c>
      <c r="W27" s="34">
        <f>W28+W29+W30</f>
        <v>1625.1999999999998</v>
      </c>
      <c r="X27" s="34">
        <f>X28+X29+X30</f>
        <v>1540.7</v>
      </c>
      <c r="Y27" s="33">
        <f t="shared" si="27"/>
        <v>94.80063992124047</v>
      </c>
      <c r="Z27" s="33">
        <f>Z28+Z29</f>
        <v>84.49999999999977</v>
      </c>
      <c r="AA27" s="34">
        <f>AA28+AA29+AA30</f>
        <v>259.9</v>
      </c>
      <c r="AB27" s="34">
        <f>AB28+AB29+AB30</f>
        <v>550.1</v>
      </c>
      <c r="AC27" s="34">
        <f>AC28+AC29+AC30</f>
        <v>810</v>
      </c>
      <c r="AD27" s="34">
        <f>AD28+AD29+AD30</f>
        <v>746.5</v>
      </c>
      <c r="AE27" s="33">
        <f t="shared" si="29"/>
        <v>92.1604938271605</v>
      </c>
      <c r="AF27" s="33">
        <f t="shared" si="30"/>
        <v>63.5</v>
      </c>
      <c r="AG27" s="34">
        <f t="shared" si="42"/>
        <v>2633.7000000000003</v>
      </c>
      <c r="AH27" s="34">
        <f t="shared" si="42"/>
        <v>2143.2000000000016</v>
      </c>
      <c r="AI27" s="34">
        <f t="shared" si="42"/>
        <v>4776.900000000001</v>
      </c>
      <c r="AJ27" s="34">
        <f t="shared" si="42"/>
        <v>2627.8</v>
      </c>
      <c r="AK27" s="33">
        <f t="shared" si="6"/>
        <v>55.0105717096862</v>
      </c>
      <c r="AL27" s="33">
        <f t="shared" si="34"/>
        <v>2149.1000000000004</v>
      </c>
      <c r="AM27" s="34">
        <f>AM28+AM29+AM30</f>
        <v>838.5</v>
      </c>
      <c r="AN27" s="34">
        <f>AN28+AN29+AN30</f>
        <v>340.2</v>
      </c>
      <c r="AO27" s="34">
        <f>AO28+AO29+AO30</f>
        <v>1178.7</v>
      </c>
      <c r="AP27" s="34">
        <f>AP28+AP29+AP30</f>
        <v>805.2</v>
      </c>
      <c r="AQ27" s="33">
        <f t="shared" si="35"/>
        <v>68.31254772206668</v>
      </c>
      <c r="AR27" s="33">
        <f t="shared" si="43"/>
        <v>373.5</v>
      </c>
    </row>
    <row r="28" spans="1:44" s="14" customFormat="1" ht="74.25" customHeight="1">
      <c r="A28" s="13"/>
      <c r="B28" s="8" t="s">
        <v>38</v>
      </c>
      <c r="C28" s="34">
        <f t="shared" si="44"/>
        <v>3344.3</v>
      </c>
      <c r="D28" s="34">
        <f t="shared" si="45"/>
        <v>12695.400000000001</v>
      </c>
      <c r="E28" s="34">
        <f t="shared" si="46"/>
        <v>16039.7</v>
      </c>
      <c r="F28" s="34">
        <f t="shared" si="47"/>
        <v>13924.2</v>
      </c>
      <c r="G28" s="33">
        <f t="shared" si="40"/>
        <v>86.81085057700581</v>
      </c>
      <c r="H28" s="33">
        <f>E28-F28</f>
        <v>2115.5</v>
      </c>
      <c r="I28" s="34">
        <v>2505.8</v>
      </c>
      <c r="J28" s="34">
        <v>12355.2</v>
      </c>
      <c r="K28" s="34">
        <f t="shared" si="41"/>
        <v>14861</v>
      </c>
      <c r="L28" s="34">
        <v>13119</v>
      </c>
      <c r="M28" s="33">
        <f>L28/K28*100</f>
        <v>88.278043200323</v>
      </c>
      <c r="N28" s="33">
        <f>K28-L28</f>
        <v>1742</v>
      </c>
      <c r="O28" s="34">
        <v>805.6</v>
      </c>
      <c r="P28" s="34">
        <v>8511.8</v>
      </c>
      <c r="Q28" s="34">
        <f t="shared" si="37"/>
        <v>9317.4</v>
      </c>
      <c r="R28" s="34">
        <v>8861.5</v>
      </c>
      <c r="S28" s="33">
        <f>R28/Q28*100</f>
        <v>95.10700409985618</v>
      </c>
      <c r="T28" s="33">
        <f>Q28-R28</f>
        <v>455.89999999999964</v>
      </c>
      <c r="U28" s="34">
        <v>227.1</v>
      </c>
      <c r="V28" s="34">
        <v>1398.1</v>
      </c>
      <c r="W28" s="34">
        <f t="shared" si="38"/>
        <v>1625.1999999999998</v>
      </c>
      <c r="X28" s="34">
        <v>1540.7</v>
      </c>
      <c r="Y28" s="33">
        <f>X28/W28*100</f>
        <v>94.80063992124047</v>
      </c>
      <c r="Z28" s="33">
        <f>W28-X28</f>
        <v>84.49999999999977</v>
      </c>
      <c r="AA28" s="34">
        <v>259.9</v>
      </c>
      <c r="AB28" s="34">
        <v>550.1</v>
      </c>
      <c r="AC28" s="34">
        <f t="shared" si="39"/>
        <v>810</v>
      </c>
      <c r="AD28" s="34">
        <v>746.5</v>
      </c>
      <c r="AE28" s="33">
        <f>AD28/AC28*100</f>
        <v>92.1604938271605</v>
      </c>
      <c r="AF28" s="33">
        <f>AC28-AD28</f>
        <v>63.5</v>
      </c>
      <c r="AG28" s="34">
        <f>AG27-AG29-AG30</f>
        <v>1213.2000000000003</v>
      </c>
      <c r="AH28" s="34">
        <f>AH27-AH29-AH30</f>
        <v>1895.2000000000016</v>
      </c>
      <c r="AI28" s="34">
        <f t="shared" si="42"/>
        <v>3108.4000000000005</v>
      </c>
      <c r="AJ28" s="34">
        <f>AJ27-AJ29-AJ30</f>
        <v>1970.3000000000002</v>
      </c>
      <c r="AK28" s="33">
        <f t="shared" si="6"/>
        <v>63.38630806845965</v>
      </c>
      <c r="AL28" s="33">
        <f>AI28-AJ28</f>
        <v>1138.1000000000004</v>
      </c>
      <c r="AM28" s="34">
        <v>838.5</v>
      </c>
      <c r="AN28" s="34">
        <v>340.2</v>
      </c>
      <c r="AO28" s="34">
        <f aca="true" t="shared" si="48" ref="AO28:AO33">AM28+AN28</f>
        <v>1178.7</v>
      </c>
      <c r="AP28" s="34">
        <v>805.2</v>
      </c>
      <c r="AQ28" s="33">
        <f>AP28/AO28*100</f>
        <v>68.31254772206668</v>
      </c>
      <c r="AR28" s="33">
        <f>AO28-AP28</f>
        <v>373.5</v>
      </c>
    </row>
    <row r="29" spans="1:44" s="14" customFormat="1" ht="18.75" customHeight="1">
      <c r="A29" s="13"/>
      <c r="B29" s="8" t="s">
        <v>19</v>
      </c>
      <c r="C29" s="34">
        <f t="shared" si="44"/>
        <v>95.5</v>
      </c>
      <c r="D29" s="34">
        <f t="shared" si="45"/>
        <v>48</v>
      </c>
      <c r="E29" s="34">
        <f t="shared" si="46"/>
        <v>143.5</v>
      </c>
      <c r="F29" s="34">
        <f t="shared" si="47"/>
        <v>44.4</v>
      </c>
      <c r="G29" s="33">
        <f aca="true" t="shared" si="49" ref="G29:G41">F29/E29*100</f>
        <v>30.940766550522646</v>
      </c>
      <c r="H29" s="33">
        <f t="shared" si="22"/>
        <v>99.1</v>
      </c>
      <c r="I29" s="33">
        <v>95.5</v>
      </c>
      <c r="J29" s="33">
        <v>48</v>
      </c>
      <c r="K29" s="34">
        <f aca="true" t="shared" si="50" ref="K29:K35">I29+J29</f>
        <v>143.5</v>
      </c>
      <c r="L29" s="37">
        <v>44.4</v>
      </c>
      <c r="M29" s="33">
        <f>L29/K29*100</f>
        <v>30.940766550522646</v>
      </c>
      <c r="N29" s="33">
        <f t="shared" si="24"/>
        <v>99.1</v>
      </c>
      <c r="O29" s="33"/>
      <c r="P29" s="33"/>
      <c r="Q29" s="34">
        <f>O29+P29</f>
        <v>0</v>
      </c>
      <c r="R29" s="33"/>
      <c r="S29" s="33" t="e">
        <f t="shared" si="25"/>
        <v>#DIV/0!</v>
      </c>
      <c r="T29" s="33">
        <f t="shared" si="26"/>
        <v>0</v>
      </c>
      <c r="U29" s="33"/>
      <c r="V29" s="33"/>
      <c r="W29" s="34">
        <f>U29+V29</f>
        <v>0</v>
      </c>
      <c r="X29" s="33"/>
      <c r="Y29" s="33" t="e">
        <f t="shared" si="27"/>
        <v>#DIV/0!</v>
      </c>
      <c r="Z29" s="33">
        <f t="shared" si="28"/>
        <v>0</v>
      </c>
      <c r="AA29" s="33"/>
      <c r="AB29" s="33"/>
      <c r="AC29" s="34">
        <f>AA29+AB29</f>
        <v>0</v>
      </c>
      <c r="AD29" s="33"/>
      <c r="AE29" s="33" t="e">
        <f t="shared" si="29"/>
        <v>#DIV/0!</v>
      </c>
      <c r="AF29" s="33">
        <f t="shared" si="30"/>
        <v>0</v>
      </c>
      <c r="AG29" s="34">
        <f t="shared" si="31"/>
        <v>95.5</v>
      </c>
      <c r="AH29" s="34">
        <f t="shared" si="32"/>
        <v>48</v>
      </c>
      <c r="AI29" s="34">
        <f>K29-Q29-W29-AC29</f>
        <v>143.5</v>
      </c>
      <c r="AJ29" s="34">
        <f t="shared" si="33"/>
        <v>44.4</v>
      </c>
      <c r="AK29" s="33">
        <f t="shared" si="6"/>
        <v>30.940766550522646</v>
      </c>
      <c r="AL29" s="33">
        <f t="shared" si="34"/>
        <v>99.1</v>
      </c>
      <c r="AM29" s="33"/>
      <c r="AN29" s="33"/>
      <c r="AO29" s="34">
        <f t="shared" si="48"/>
        <v>0</v>
      </c>
      <c r="AP29" s="33"/>
      <c r="AQ29" s="33" t="e">
        <f t="shared" si="35"/>
        <v>#DIV/0!</v>
      </c>
      <c r="AR29" s="33">
        <f t="shared" si="43"/>
        <v>0</v>
      </c>
    </row>
    <row r="30" spans="1:44" ht="20.25" customHeight="1">
      <c r="A30" s="2"/>
      <c r="B30" s="8" t="s">
        <v>35</v>
      </c>
      <c r="C30" s="34">
        <f t="shared" si="44"/>
        <v>1325</v>
      </c>
      <c r="D30" s="34">
        <f t="shared" si="45"/>
        <v>200</v>
      </c>
      <c r="E30" s="34">
        <f t="shared" si="46"/>
        <v>1525</v>
      </c>
      <c r="F30" s="34">
        <f t="shared" si="47"/>
        <v>613.1</v>
      </c>
      <c r="G30" s="34">
        <f t="shared" si="49"/>
        <v>40.20327868852459</v>
      </c>
      <c r="H30" s="33">
        <f t="shared" si="22"/>
        <v>911.9</v>
      </c>
      <c r="I30" s="34">
        <v>1325</v>
      </c>
      <c r="J30" s="34">
        <v>200</v>
      </c>
      <c r="K30" s="34">
        <f t="shared" si="50"/>
        <v>1525</v>
      </c>
      <c r="L30" s="34">
        <v>613.1</v>
      </c>
      <c r="M30" s="34">
        <f>L30/K30*100</f>
        <v>40.20327868852459</v>
      </c>
      <c r="N30" s="33">
        <f t="shared" si="24"/>
        <v>911.9</v>
      </c>
      <c r="O30" s="34"/>
      <c r="P30" s="34"/>
      <c r="Q30" s="34">
        <f>O30+P30</f>
        <v>0</v>
      </c>
      <c r="R30" s="34"/>
      <c r="S30" s="34" t="e">
        <f>R30/Q30*100</f>
        <v>#DIV/0!</v>
      </c>
      <c r="T30" s="33">
        <f t="shared" si="26"/>
        <v>0</v>
      </c>
      <c r="U30" s="34"/>
      <c r="V30" s="34"/>
      <c r="W30" s="34">
        <f>U30+V30</f>
        <v>0</v>
      </c>
      <c r="X30" s="34"/>
      <c r="Y30" s="34" t="e">
        <f t="shared" si="27"/>
        <v>#DIV/0!</v>
      </c>
      <c r="Z30" s="33">
        <f t="shared" si="28"/>
        <v>0</v>
      </c>
      <c r="AA30" s="34"/>
      <c r="AB30" s="34"/>
      <c r="AC30" s="34">
        <f>AA30+AB30</f>
        <v>0</v>
      </c>
      <c r="AD30" s="34"/>
      <c r="AE30" s="34" t="e">
        <f t="shared" si="29"/>
        <v>#DIV/0!</v>
      </c>
      <c r="AF30" s="33">
        <f t="shared" si="30"/>
        <v>0</v>
      </c>
      <c r="AG30" s="34">
        <f t="shared" si="31"/>
        <v>1325</v>
      </c>
      <c r="AH30" s="34">
        <f t="shared" si="32"/>
        <v>200</v>
      </c>
      <c r="AI30" s="34">
        <f>K30-Q30-W30-AC30</f>
        <v>1525</v>
      </c>
      <c r="AJ30" s="34">
        <f t="shared" si="33"/>
        <v>613.1</v>
      </c>
      <c r="AK30" s="34">
        <f t="shared" si="6"/>
        <v>40.20327868852459</v>
      </c>
      <c r="AL30" s="33">
        <f t="shared" si="34"/>
        <v>911.9</v>
      </c>
      <c r="AM30" s="34"/>
      <c r="AN30" s="34"/>
      <c r="AO30" s="34">
        <f t="shared" si="48"/>
        <v>0</v>
      </c>
      <c r="AP30" s="34"/>
      <c r="AQ30" s="34" t="e">
        <f t="shared" si="35"/>
        <v>#DIV/0!</v>
      </c>
      <c r="AR30" s="33">
        <f t="shared" si="43"/>
        <v>0</v>
      </c>
    </row>
    <row r="31" spans="1:44" s="45" customFormat="1" ht="42.75" customHeight="1">
      <c r="A31" s="41">
        <v>5</v>
      </c>
      <c r="B31" s="42" t="s">
        <v>34</v>
      </c>
      <c r="C31" s="43">
        <f t="shared" si="44"/>
        <v>1474.4049300000001</v>
      </c>
      <c r="D31" s="43">
        <f t="shared" si="45"/>
        <v>6790.995</v>
      </c>
      <c r="E31" s="43">
        <f t="shared" si="46"/>
        <v>8265.39993</v>
      </c>
      <c r="F31" s="43">
        <f t="shared" si="47"/>
        <v>6288.441</v>
      </c>
      <c r="G31" s="43">
        <f t="shared" si="49"/>
        <v>76.0815091012783</v>
      </c>
      <c r="H31" s="44">
        <f t="shared" si="22"/>
        <v>1976.9589299999998</v>
      </c>
      <c r="I31" s="43">
        <v>1420.10417</v>
      </c>
      <c r="J31" s="43">
        <v>6790.995</v>
      </c>
      <c r="K31" s="43">
        <f>I31+J31</f>
        <v>8211.09917</v>
      </c>
      <c r="L31" s="43">
        <v>6281.468</v>
      </c>
      <c r="M31" s="43">
        <f t="shared" si="23"/>
        <v>76.49972153484538</v>
      </c>
      <c r="N31" s="44">
        <f t="shared" si="24"/>
        <v>1929.6311699999997</v>
      </c>
      <c r="O31" s="43">
        <v>486.84045</v>
      </c>
      <c r="P31" s="43">
        <v>2368.504</v>
      </c>
      <c r="Q31" s="43">
        <f>O31+P31</f>
        <v>2855.34445</v>
      </c>
      <c r="R31" s="43">
        <v>2525.467</v>
      </c>
      <c r="S31" s="43">
        <f t="shared" si="25"/>
        <v>88.44701731169422</v>
      </c>
      <c r="T31" s="44">
        <f t="shared" si="26"/>
        <v>329.87744999999995</v>
      </c>
      <c r="U31" s="43">
        <v>33.01</v>
      </c>
      <c r="V31" s="43">
        <v>239</v>
      </c>
      <c r="W31" s="43">
        <f>U31+V31</f>
        <v>272.01</v>
      </c>
      <c r="X31" s="43">
        <v>265.735</v>
      </c>
      <c r="Y31" s="43">
        <f t="shared" si="27"/>
        <v>97.69309951840006</v>
      </c>
      <c r="Z31" s="44">
        <f t="shared" si="28"/>
        <v>6.274999999999977</v>
      </c>
      <c r="AA31" s="43">
        <v>50.32478</v>
      </c>
      <c r="AB31" s="43">
        <v>15.135</v>
      </c>
      <c r="AC31" s="43">
        <f>AA31+AB31</f>
        <v>65.45978</v>
      </c>
      <c r="AD31" s="43">
        <v>12.274</v>
      </c>
      <c r="AE31" s="43">
        <f t="shared" si="29"/>
        <v>18.75044492969576</v>
      </c>
      <c r="AF31" s="44">
        <f t="shared" si="30"/>
        <v>53.185779999999994</v>
      </c>
      <c r="AG31" s="43">
        <f t="shared" si="31"/>
        <v>849.9289400000001</v>
      </c>
      <c r="AH31" s="43">
        <f t="shared" si="32"/>
        <v>4168.356</v>
      </c>
      <c r="AI31" s="43">
        <f>K31-Q31-W31-AC31</f>
        <v>5018.284939999999</v>
      </c>
      <c r="AJ31" s="43">
        <f>L31-R31-X31-AD31</f>
        <v>3477.9919999999997</v>
      </c>
      <c r="AK31" s="43">
        <f t="shared" si="6"/>
        <v>69.3063873730534</v>
      </c>
      <c r="AL31" s="44">
        <f t="shared" si="34"/>
        <v>1540.292939999999</v>
      </c>
      <c r="AM31" s="43">
        <v>54.30076</v>
      </c>
      <c r="AN31" s="43">
        <v>0</v>
      </c>
      <c r="AO31" s="43">
        <f t="shared" si="48"/>
        <v>54.30076</v>
      </c>
      <c r="AP31" s="43">
        <v>6.973</v>
      </c>
      <c r="AQ31" s="43">
        <f t="shared" si="35"/>
        <v>12.841440893276632</v>
      </c>
      <c r="AR31" s="44">
        <f t="shared" si="43"/>
        <v>47.32776</v>
      </c>
    </row>
    <row r="32" spans="1:44" ht="42.75" customHeight="1" hidden="1">
      <c r="A32" s="2">
        <v>6</v>
      </c>
      <c r="B32" s="7" t="s">
        <v>34</v>
      </c>
      <c r="C32" s="34">
        <f t="shared" si="44"/>
        <v>0</v>
      </c>
      <c r="D32" s="34">
        <f t="shared" si="45"/>
        <v>0</v>
      </c>
      <c r="E32" s="34">
        <f t="shared" si="46"/>
        <v>0</v>
      </c>
      <c r="F32" s="34">
        <f t="shared" si="47"/>
        <v>0</v>
      </c>
      <c r="G32" s="34" t="e">
        <f t="shared" si="49"/>
        <v>#DIV/0!</v>
      </c>
      <c r="H32" s="33">
        <f t="shared" si="22"/>
        <v>0</v>
      </c>
      <c r="I32" s="34"/>
      <c r="J32" s="34"/>
      <c r="K32" s="34">
        <f t="shared" si="50"/>
        <v>0</v>
      </c>
      <c r="L32" s="34"/>
      <c r="M32" s="34" t="e">
        <f t="shared" si="23"/>
        <v>#DIV/0!</v>
      </c>
      <c r="N32" s="33">
        <f t="shared" si="24"/>
        <v>0</v>
      </c>
      <c r="O32" s="34"/>
      <c r="P32" s="34"/>
      <c r="Q32" s="34">
        <f>O32+P32</f>
        <v>0</v>
      </c>
      <c r="R32" s="34"/>
      <c r="S32" s="34" t="e">
        <f t="shared" si="25"/>
        <v>#DIV/0!</v>
      </c>
      <c r="T32" s="33">
        <f t="shared" si="26"/>
        <v>0</v>
      </c>
      <c r="U32" s="34"/>
      <c r="V32" s="34"/>
      <c r="W32" s="34">
        <f>U32+V32</f>
        <v>0</v>
      </c>
      <c r="X32" s="34"/>
      <c r="Y32" s="34" t="e">
        <f t="shared" si="27"/>
        <v>#DIV/0!</v>
      </c>
      <c r="Z32" s="33">
        <f t="shared" si="28"/>
        <v>0</v>
      </c>
      <c r="AA32" s="34"/>
      <c r="AB32" s="34"/>
      <c r="AC32" s="34">
        <f>AA32+AB32</f>
        <v>0</v>
      </c>
      <c r="AD32" s="34"/>
      <c r="AE32" s="34" t="e">
        <f t="shared" si="29"/>
        <v>#DIV/0!</v>
      </c>
      <c r="AF32" s="33">
        <f t="shared" si="30"/>
        <v>0</v>
      </c>
      <c r="AG32" s="34">
        <f t="shared" si="31"/>
        <v>0</v>
      </c>
      <c r="AH32" s="34">
        <f t="shared" si="32"/>
        <v>0</v>
      </c>
      <c r="AI32" s="34">
        <f>K32-Q32-W32-AC32</f>
        <v>0</v>
      </c>
      <c r="AJ32" s="34">
        <f t="shared" si="33"/>
        <v>0</v>
      </c>
      <c r="AK32" s="34" t="e">
        <f t="shared" si="6"/>
        <v>#DIV/0!</v>
      </c>
      <c r="AL32" s="33">
        <f t="shared" si="34"/>
        <v>0</v>
      </c>
      <c r="AM32" s="34"/>
      <c r="AN32" s="34"/>
      <c r="AO32" s="43">
        <f t="shared" si="48"/>
        <v>0</v>
      </c>
      <c r="AP32" s="34"/>
      <c r="AQ32" s="34" t="e">
        <f t="shared" si="35"/>
        <v>#DIV/0!</v>
      </c>
      <c r="AR32" s="33">
        <f t="shared" si="43"/>
        <v>0</v>
      </c>
    </row>
    <row r="33" spans="1:44" ht="33.75" customHeight="1">
      <c r="A33" s="2">
        <v>6</v>
      </c>
      <c r="B33" s="7" t="s">
        <v>14</v>
      </c>
      <c r="C33" s="34">
        <f t="shared" si="44"/>
        <v>67.7</v>
      </c>
      <c r="D33" s="34">
        <f t="shared" si="45"/>
        <v>709.2</v>
      </c>
      <c r="E33" s="34">
        <f t="shared" si="46"/>
        <v>776.9000000000001</v>
      </c>
      <c r="F33" s="34">
        <f t="shared" si="47"/>
        <v>675.9</v>
      </c>
      <c r="G33" s="34">
        <f t="shared" si="49"/>
        <v>86.99961384991633</v>
      </c>
      <c r="H33" s="33">
        <f t="shared" si="22"/>
        <v>101.00000000000011</v>
      </c>
      <c r="I33" s="34">
        <v>64</v>
      </c>
      <c r="J33" s="34">
        <v>634.2</v>
      </c>
      <c r="K33" s="34">
        <f t="shared" si="50"/>
        <v>698.2</v>
      </c>
      <c r="L33" s="34">
        <v>601.5</v>
      </c>
      <c r="M33" s="34">
        <f t="shared" si="23"/>
        <v>86.15010025780579</v>
      </c>
      <c r="N33" s="33">
        <f>K33-L33</f>
        <v>96.70000000000005</v>
      </c>
      <c r="O33" s="34">
        <v>33.4</v>
      </c>
      <c r="P33" s="34">
        <v>473.9</v>
      </c>
      <c r="Q33" s="34">
        <f>O33+P33</f>
        <v>507.29999999999995</v>
      </c>
      <c r="R33" s="34">
        <v>454.9</v>
      </c>
      <c r="S33" s="34">
        <f t="shared" si="25"/>
        <v>89.67080622905578</v>
      </c>
      <c r="T33" s="33">
        <f t="shared" si="26"/>
        <v>52.39999999999998</v>
      </c>
      <c r="U33" s="34">
        <v>10.2</v>
      </c>
      <c r="V33" s="34">
        <v>100.8</v>
      </c>
      <c r="W33" s="34">
        <f>U33+V33</f>
        <v>111</v>
      </c>
      <c r="X33" s="34">
        <v>100.9</v>
      </c>
      <c r="Y33" s="34">
        <f t="shared" si="27"/>
        <v>90.90090090090091</v>
      </c>
      <c r="Z33" s="33">
        <f t="shared" si="28"/>
        <v>10.099999999999994</v>
      </c>
      <c r="AA33" s="34">
        <v>13.1</v>
      </c>
      <c r="AB33" s="34">
        <v>17.5</v>
      </c>
      <c r="AC33" s="34">
        <f>AA33+AB33</f>
        <v>30.6</v>
      </c>
      <c r="AD33" s="34">
        <v>21.8</v>
      </c>
      <c r="AE33" s="34">
        <f t="shared" si="29"/>
        <v>71.24183006535948</v>
      </c>
      <c r="AF33" s="33">
        <f t="shared" si="30"/>
        <v>8.8</v>
      </c>
      <c r="AG33" s="34">
        <f>I33-O33-U33-AA33</f>
        <v>7.3000000000000025</v>
      </c>
      <c r="AH33" s="34">
        <f t="shared" si="32"/>
        <v>42.00000000000007</v>
      </c>
      <c r="AI33" s="34">
        <f>K33-Q33-W33-AC33</f>
        <v>49.30000000000009</v>
      </c>
      <c r="AJ33" s="34">
        <f>L33-R33-X33-AD33</f>
        <v>23.900000000000016</v>
      </c>
      <c r="AK33" s="34">
        <f t="shared" si="6"/>
        <v>48.47870182555775</v>
      </c>
      <c r="AL33" s="33">
        <f t="shared" si="34"/>
        <v>25.400000000000073</v>
      </c>
      <c r="AM33" s="34">
        <v>3.7</v>
      </c>
      <c r="AN33" s="34">
        <v>75</v>
      </c>
      <c r="AO33" s="34">
        <f t="shared" si="48"/>
        <v>78.7</v>
      </c>
      <c r="AP33" s="34">
        <v>74.4</v>
      </c>
      <c r="AQ33" s="34">
        <f t="shared" si="35"/>
        <v>94.53621346886912</v>
      </c>
      <c r="AR33" s="33">
        <f t="shared" si="43"/>
        <v>4.299999999999997</v>
      </c>
    </row>
    <row r="34" spans="1:44" s="5" customFormat="1" ht="33" customHeight="1">
      <c r="A34" s="2"/>
      <c r="B34" s="12" t="s">
        <v>9</v>
      </c>
      <c r="C34" s="38">
        <f>C9+C14+C20+C27+C31+C33+C32+C23</f>
        <v>173823.93588</v>
      </c>
      <c r="D34" s="38">
        <f>D9+D14+D20+D27+D31+D33+D32+D23</f>
        <v>271336.334</v>
      </c>
      <c r="E34" s="38">
        <f>E9+E14+E20+E27+E31+E33+E32+E23</f>
        <v>445160.26988</v>
      </c>
      <c r="F34" s="38">
        <f>F9+F14+F20+F27+F31+F33+F32+F23</f>
        <v>255193.98771</v>
      </c>
      <c r="G34" s="38">
        <f t="shared" si="49"/>
        <v>57.3263170540335</v>
      </c>
      <c r="H34" s="38">
        <f>H9+H14+H20+H27+H31+H33+H32+H23</f>
        <v>189966.28216999996</v>
      </c>
      <c r="I34" s="38">
        <f>I9+I14+I20+I27+I31+I33+I32+I23</f>
        <v>114516.67217</v>
      </c>
      <c r="J34" s="38">
        <f>J9+J14+J20+J27+J31+J33+J32+J23</f>
        <v>245150.33400000003</v>
      </c>
      <c r="K34" s="38">
        <f>K9+K14+K20+K27+K31+K33+K32+K23</f>
        <v>359667.00617</v>
      </c>
      <c r="L34" s="38">
        <f>L9+L14+L20+L27+L31+L33+L32+L23</f>
        <v>244069.71592</v>
      </c>
      <c r="M34" s="34">
        <f t="shared" si="23"/>
        <v>67.85991256719225</v>
      </c>
      <c r="N34" s="38">
        <f>N9+N14+N20+N27+N31+N33+N32+N23</f>
        <v>115597.29024999998</v>
      </c>
      <c r="O34" s="38">
        <f>O9+O14+O20+O27+O31+O33+O32+O23</f>
        <v>50778.13689</v>
      </c>
      <c r="P34" s="38">
        <f>P9+P14+P20+P27+P31+P33+P32+P23</f>
        <v>113420.036</v>
      </c>
      <c r="Q34" s="38">
        <f>Q9+Q14+Q20+Q27+Q31+Q33+Q32+Q23</f>
        <v>164198.17288999996</v>
      </c>
      <c r="R34" s="38">
        <f>R9+R14+R20+R27+R31+R33+R32+R23</f>
        <v>115728.81146999999</v>
      </c>
      <c r="S34" s="34">
        <f t="shared" si="25"/>
        <v>70.4811810223548</v>
      </c>
      <c r="T34" s="38">
        <f>T9+T14+T20+T27+T31+T33+T32+T23</f>
        <v>48469.36141999999</v>
      </c>
      <c r="U34" s="38">
        <f>U9+U14+U20+U27+U31+U33+U32+U23</f>
        <v>1714.464</v>
      </c>
      <c r="V34" s="38">
        <f>V9+V14+V20+V27+V31+V33+V32+V23</f>
        <v>10485.6</v>
      </c>
      <c r="W34" s="38">
        <f>W9+W14+W20+W27+W31+W33+W32+W23</f>
        <v>12200.064</v>
      </c>
      <c r="X34" s="38">
        <f>X9+X14+X20+X27+X31+X33+X32+X23</f>
        <v>10473.148700000002</v>
      </c>
      <c r="Y34" s="34">
        <f t="shared" si="27"/>
        <v>85.84503081295313</v>
      </c>
      <c r="Z34" s="38">
        <f>Z9+Z14+Z20+Z27+Z31+Z33+Z32+Z23</f>
        <v>1726.9153000000003</v>
      </c>
      <c r="AA34" s="38">
        <f>AA9+AA14+AA20+AA27+AA31+AA33+AA32+AA23</f>
        <v>1921.4602799999998</v>
      </c>
      <c r="AB34" s="38">
        <f>AB9+AB14+AB20+AB27+AB31+AB33+AB32+AB23</f>
        <v>3810.5410000000006</v>
      </c>
      <c r="AC34" s="38">
        <f>AC9+AC14+AC20+AC27+AC31+AC33+AC32+AC23</f>
        <v>5732.00128</v>
      </c>
      <c r="AD34" s="38">
        <f>AD9+AD14+AD20+AD27+AD31+AD33+AD32+AD23</f>
        <v>4499.280400000001</v>
      </c>
      <c r="AE34" s="34">
        <f t="shared" si="29"/>
        <v>78.49405783803314</v>
      </c>
      <c r="AF34" s="38">
        <f>AF9+AF14+AF20+AF27+AF31+AF33+AF32+AF23</f>
        <v>1232.7208799999999</v>
      </c>
      <c r="AG34" s="38">
        <f>AG9+AG14+AG20+AG27+AG31+AG33+AG32+AG23</f>
        <v>60102.611000000004</v>
      </c>
      <c r="AH34" s="38">
        <f>AH9+AH14+AH20+AH27+AH31+AH33+AH32+AH23</f>
        <v>117434.15699999999</v>
      </c>
      <c r="AI34" s="38">
        <f>AI9+AI14+AI20+AI27+AI31+AI33+AI32+AI23</f>
        <v>177536.76799999998</v>
      </c>
      <c r="AJ34" s="38">
        <f>AJ9+AJ14+AJ20+AJ27+AJ31+AJ33+AJ32+AJ23</f>
        <v>113368.47535000001</v>
      </c>
      <c r="AK34" s="34">
        <f t="shared" si="6"/>
        <v>63.85633614215621</v>
      </c>
      <c r="AL34" s="38">
        <f>AL9+AL14+AL20+AL27+AL31+AL33+AL32+AL23</f>
        <v>64168.292649999974</v>
      </c>
      <c r="AM34" s="38">
        <f>AM9+AM14+AM20+AM27+AM30+AM31+AM33+AM32+AM23</f>
        <v>59307.26370999999</v>
      </c>
      <c r="AN34" s="38">
        <f>AN9+AN14+AN20+AN27+AN30+AN31+AN33+AN32+AN23</f>
        <v>26186</v>
      </c>
      <c r="AO34" s="38">
        <f>AO9+AO14+AO20+AO27+AO30+AO31+AO33+AO32+AO23</f>
        <v>85493.26371</v>
      </c>
      <c r="AP34" s="38">
        <f>AP9+AP14+AP20+AP27+AP30+AP31+AP33+AP32+AP23</f>
        <v>11124.271789999999</v>
      </c>
      <c r="AQ34" s="34">
        <f t="shared" si="35"/>
        <v>13.011869365210362</v>
      </c>
      <c r="AR34" s="38">
        <f>AR9+AR14+AR20+AR27+AR30+AR31+AR33+AR32+AR23</f>
        <v>74368.99192</v>
      </c>
    </row>
    <row r="35" spans="1:44" ht="24.75" customHeight="1">
      <c r="A35" s="2">
        <v>7</v>
      </c>
      <c r="B35" s="7" t="s">
        <v>7</v>
      </c>
      <c r="C35" s="34">
        <f aca="true" t="shared" si="51" ref="C35:F36">I35+AM35</f>
        <v>336.4</v>
      </c>
      <c r="D35" s="34">
        <f t="shared" si="51"/>
        <v>1060.3</v>
      </c>
      <c r="E35" s="34">
        <f t="shared" si="51"/>
        <v>1396.6999999999998</v>
      </c>
      <c r="F35" s="34">
        <f t="shared" si="51"/>
        <v>1156</v>
      </c>
      <c r="G35" s="34">
        <f t="shared" si="49"/>
        <v>82.76652108541563</v>
      </c>
      <c r="H35" s="33">
        <f>E35-F35</f>
        <v>240.69999999999982</v>
      </c>
      <c r="I35" s="34">
        <v>336.4</v>
      </c>
      <c r="J35" s="34">
        <v>1060.3</v>
      </c>
      <c r="K35" s="34">
        <f t="shared" si="50"/>
        <v>1396.6999999999998</v>
      </c>
      <c r="L35" s="34">
        <v>1156</v>
      </c>
      <c r="M35" s="34">
        <f t="shared" si="23"/>
        <v>82.76652108541563</v>
      </c>
      <c r="N35" s="33">
        <f>K35-L35</f>
        <v>240.69999999999982</v>
      </c>
      <c r="O35" s="34">
        <v>143</v>
      </c>
      <c r="P35" s="34">
        <v>776.3</v>
      </c>
      <c r="Q35" s="34">
        <f>O35+P35</f>
        <v>919.3</v>
      </c>
      <c r="R35" s="34">
        <v>905.1</v>
      </c>
      <c r="S35" s="34">
        <f t="shared" si="25"/>
        <v>98.4553464592625</v>
      </c>
      <c r="T35" s="33">
        <f>Q35-R35</f>
        <v>14.199999999999932</v>
      </c>
      <c r="U35" s="34"/>
      <c r="V35" s="34"/>
      <c r="W35" s="34"/>
      <c r="X35" s="34"/>
      <c r="Y35" s="34" t="e">
        <f t="shared" si="27"/>
        <v>#DIV/0!</v>
      </c>
      <c r="Z35" s="33">
        <f>W35-X35</f>
        <v>0</v>
      </c>
      <c r="AA35" s="34">
        <v>5.8</v>
      </c>
      <c r="AB35" s="34">
        <v>25.9</v>
      </c>
      <c r="AC35" s="34">
        <f>AA35+AB35</f>
        <v>31.7</v>
      </c>
      <c r="AD35" s="34">
        <v>22.2</v>
      </c>
      <c r="AE35" s="34">
        <f t="shared" si="29"/>
        <v>70.03154574132492</v>
      </c>
      <c r="AF35" s="33">
        <f>AC35-AD35</f>
        <v>9.5</v>
      </c>
      <c r="AG35" s="34">
        <f>I35-O35-U35-AA35</f>
        <v>187.59999999999997</v>
      </c>
      <c r="AH35" s="34">
        <f>J35-P35-V35-AB35</f>
        <v>258.1</v>
      </c>
      <c r="AI35" s="34">
        <f>K35-Q35-W35-AC35</f>
        <v>445.6999999999999</v>
      </c>
      <c r="AJ35" s="34">
        <f>L35-R35-X35-AD35</f>
        <v>228.7</v>
      </c>
      <c r="AK35" s="34">
        <f t="shared" si="6"/>
        <v>51.312542068656064</v>
      </c>
      <c r="AL35" s="33">
        <f>AI35-AJ35</f>
        <v>216.9999999999999</v>
      </c>
      <c r="AM35" s="34">
        <v>0</v>
      </c>
      <c r="AN35" s="34"/>
      <c r="AO35" s="34">
        <f>AM35+AN35</f>
        <v>0</v>
      </c>
      <c r="AP35" s="34"/>
      <c r="AQ35" s="34" t="e">
        <f t="shared" si="35"/>
        <v>#DIV/0!</v>
      </c>
      <c r="AR35" s="33">
        <f>AO35-AP35</f>
        <v>0</v>
      </c>
    </row>
    <row r="36" spans="1:44" ht="78" customHeight="1" hidden="1">
      <c r="A36" s="22" t="s">
        <v>26</v>
      </c>
      <c r="B36" s="11" t="s">
        <v>27</v>
      </c>
      <c r="C36" s="34">
        <f t="shared" si="51"/>
        <v>0</v>
      </c>
      <c r="D36" s="34">
        <f t="shared" si="51"/>
        <v>0</v>
      </c>
      <c r="E36" s="34">
        <f t="shared" si="51"/>
        <v>0</v>
      </c>
      <c r="F36" s="34">
        <f t="shared" si="51"/>
        <v>0</v>
      </c>
      <c r="G36" s="34" t="e">
        <f t="shared" si="49"/>
        <v>#DIV/0!</v>
      </c>
      <c r="H36" s="33">
        <f aca="true" t="shared" si="52" ref="H36:H41">E36-F36</f>
        <v>0</v>
      </c>
      <c r="I36" s="34"/>
      <c r="J36" s="34"/>
      <c r="K36" s="34">
        <f>J36+I36</f>
        <v>0</v>
      </c>
      <c r="L36" s="34"/>
      <c r="M36" s="34" t="e">
        <f t="shared" si="23"/>
        <v>#DIV/0!</v>
      </c>
      <c r="N36" s="33">
        <f>K36-L36</f>
        <v>0</v>
      </c>
      <c r="O36" s="34"/>
      <c r="P36" s="34"/>
      <c r="Q36" s="34">
        <f>P36+O36</f>
        <v>0</v>
      </c>
      <c r="R36" s="34"/>
      <c r="S36" s="34" t="e">
        <f t="shared" si="25"/>
        <v>#DIV/0!</v>
      </c>
      <c r="T36" s="33">
        <f>Q36-R36</f>
        <v>0</v>
      </c>
      <c r="U36" s="34"/>
      <c r="V36" s="34"/>
      <c r="W36" s="34">
        <f>V36+U36</f>
        <v>0</v>
      </c>
      <c r="X36" s="34"/>
      <c r="Y36" s="34" t="e">
        <f t="shared" si="27"/>
        <v>#DIV/0!</v>
      </c>
      <c r="Z36" s="33">
        <f>W36-X36</f>
        <v>0</v>
      </c>
      <c r="AA36" s="34"/>
      <c r="AB36" s="34"/>
      <c r="AC36" s="34">
        <f>AB36+AA36</f>
        <v>0</v>
      </c>
      <c r="AD36" s="34"/>
      <c r="AE36" s="34" t="e">
        <f t="shared" si="29"/>
        <v>#DIV/0!</v>
      </c>
      <c r="AF36" s="33">
        <f>AC36-AD36</f>
        <v>0</v>
      </c>
      <c r="AG36" s="34">
        <f aca="true" t="shared" si="53" ref="AG36:AJ38">I36-O36-U36-AA36</f>
        <v>0</v>
      </c>
      <c r="AH36" s="34">
        <f t="shared" si="53"/>
        <v>0</v>
      </c>
      <c r="AI36" s="34">
        <f t="shared" si="53"/>
        <v>0</v>
      </c>
      <c r="AJ36" s="34">
        <f t="shared" si="53"/>
        <v>0</v>
      </c>
      <c r="AK36" s="38" t="e">
        <f t="shared" si="6"/>
        <v>#DIV/0!</v>
      </c>
      <c r="AL36" s="33">
        <f>AI36-AJ36</f>
        <v>0</v>
      </c>
      <c r="AM36" s="34"/>
      <c r="AN36" s="34"/>
      <c r="AO36" s="34">
        <f>AN36+AM36</f>
        <v>0</v>
      </c>
      <c r="AP36" s="34"/>
      <c r="AQ36" s="34" t="e">
        <f t="shared" si="35"/>
        <v>#DIV/0!</v>
      </c>
      <c r="AR36" s="33">
        <f>AO36-AP36</f>
        <v>0</v>
      </c>
    </row>
    <row r="37" spans="1:44" ht="51" customHeight="1" hidden="1">
      <c r="A37" s="2">
        <v>9</v>
      </c>
      <c r="B37" s="7" t="s">
        <v>15</v>
      </c>
      <c r="C37" s="34"/>
      <c r="D37" s="34"/>
      <c r="E37" s="34">
        <f>D37+C37</f>
        <v>0</v>
      </c>
      <c r="F37" s="34"/>
      <c r="G37" s="34" t="e">
        <f t="shared" si="49"/>
        <v>#DIV/0!</v>
      </c>
      <c r="H37" s="33">
        <f t="shared" si="52"/>
        <v>0</v>
      </c>
      <c r="I37" s="34"/>
      <c r="J37" s="34"/>
      <c r="K37" s="34">
        <f>J37+I37</f>
        <v>0</v>
      </c>
      <c r="L37" s="34"/>
      <c r="M37" s="34" t="e">
        <f t="shared" si="23"/>
        <v>#DIV/0!</v>
      </c>
      <c r="N37" s="33">
        <f>K37-L37</f>
        <v>0</v>
      </c>
      <c r="O37" s="34"/>
      <c r="P37" s="34"/>
      <c r="Q37" s="34">
        <f>P37+O37</f>
        <v>0</v>
      </c>
      <c r="R37" s="34"/>
      <c r="S37" s="34" t="e">
        <f t="shared" si="25"/>
        <v>#DIV/0!</v>
      </c>
      <c r="T37" s="33">
        <f>Q37-R37</f>
        <v>0</v>
      </c>
      <c r="U37" s="34"/>
      <c r="V37" s="34"/>
      <c r="W37" s="34">
        <f>V37+U37</f>
        <v>0</v>
      </c>
      <c r="X37" s="34"/>
      <c r="Y37" s="34" t="e">
        <f t="shared" si="27"/>
        <v>#DIV/0!</v>
      </c>
      <c r="Z37" s="33">
        <f>W37-X37</f>
        <v>0</v>
      </c>
      <c r="AA37" s="34"/>
      <c r="AB37" s="34"/>
      <c r="AC37" s="34">
        <f>AB37+AA37</f>
        <v>0</v>
      </c>
      <c r="AD37" s="34"/>
      <c r="AE37" s="34" t="e">
        <f t="shared" si="29"/>
        <v>#DIV/0!</v>
      </c>
      <c r="AF37" s="33">
        <f>AC37-AD37</f>
        <v>0</v>
      </c>
      <c r="AG37" s="34">
        <f t="shared" si="53"/>
        <v>0</v>
      </c>
      <c r="AH37" s="34">
        <f t="shared" si="53"/>
        <v>0</v>
      </c>
      <c r="AI37" s="34">
        <f t="shared" si="53"/>
        <v>0</v>
      </c>
      <c r="AJ37" s="34">
        <f t="shared" si="53"/>
        <v>0</v>
      </c>
      <c r="AK37" s="38" t="e">
        <f t="shared" si="6"/>
        <v>#DIV/0!</v>
      </c>
      <c r="AL37" s="33">
        <f>AI37-AJ37</f>
        <v>0</v>
      </c>
      <c r="AM37" s="34"/>
      <c r="AN37" s="34"/>
      <c r="AO37" s="34">
        <f>AN37+AM37</f>
        <v>0</v>
      </c>
      <c r="AP37" s="34"/>
      <c r="AQ37" s="34" t="e">
        <f t="shared" si="35"/>
        <v>#DIV/0!</v>
      </c>
      <c r="AR37" s="33">
        <f>AO37-AP37</f>
        <v>0</v>
      </c>
    </row>
    <row r="38" spans="1:44" ht="61.5" customHeight="1" hidden="1">
      <c r="A38" s="2">
        <v>10</v>
      </c>
      <c r="B38" s="7" t="s">
        <v>12</v>
      </c>
      <c r="C38" s="34"/>
      <c r="D38" s="34"/>
      <c r="E38" s="34">
        <f>D38+C38</f>
        <v>0</v>
      </c>
      <c r="F38" s="34"/>
      <c r="G38" s="34" t="e">
        <f t="shared" si="49"/>
        <v>#DIV/0!</v>
      </c>
      <c r="H38" s="33">
        <f t="shared" si="52"/>
        <v>0</v>
      </c>
      <c r="I38" s="34"/>
      <c r="J38" s="34"/>
      <c r="K38" s="34">
        <f>J38+I38</f>
        <v>0</v>
      </c>
      <c r="L38" s="34"/>
      <c r="M38" s="34" t="e">
        <f t="shared" si="23"/>
        <v>#DIV/0!</v>
      </c>
      <c r="N38" s="33">
        <f>K38-L38</f>
        <v>0</v>
      </c>
      <c r="O38" s="34"/>
      <c r="P38" s="34"/>
      <c r="Q38" s="34">
        <f>P38+O38</f>
        <v>0</v>
      </c>
      <c r="R38" s="34"/>
      <c r="S38" s="34" t="e">
        <f t="shared" si="25"/>
        <v>#DIV/0!</v>
      </c>
      <c r="T38" s="33">
        <f>Q38-R38</f>
        <v>0</v>
      </c>
      <c r="U38" s="34"/>
      <c r="V38" s="34"/>
      <c r="W38" s="34">
        <f>V38+U38</f>
        <v>0</v>
      </c>
      <c r="X38" s="34"/>
      <c r="Y38" s="34" t="e">
        <f t="shared" si="27"/>
        <v>#DIV/0!</v>
      </c>
      <c r="Z38" s="33">
        <f>W38-X38</f>
        <v>0</v>
      </c>
      <c r="AA38" s="34"/>
      <c r="AB38" s="34"/>
      <c r="AC38" s="34">
        <f>AB38+AA38</f>
        <v>0</v>
      </c>
      <c r="AD38" s="34"/>
      <c r="AE38" s="34" t="e">
        <f t="shared" si="29"/>
        <v>#DIV/0!</v>
      </c>
      <c r="AF38" s="33">
        <f>AC38-AD38</f>
        <v>0</v>
      </c>
      <c r="AG38" s="34">
        <f t="shared" si="53"/>
        <v>0</v>
      </c>
      <c r="AH38" s="34">
        <f t="shared" si="53"/>
        <v>0</v>
      </c>
      <c r="AI38" s="34">
        <f t="shared" si="53"/>
        <v>0</v>
      </c>
      <c r="AJ38" s="34">
        <f t="shared" si="53"/>
        <v>0</v>
      </c>
      <c r="AK38" s="38" t="e">
        <f t="shared" si="6"/>
        <v>#DIV/0!</v>
      </c>
      <c r="AL38" s="33">
        <f>AI38-AJ38</f>
        <v>0</v>
      </c>
      <c r="AM38" s="34"/>
      <c r="AN38" s="34"/>
      <c r="AO38" s="34">
        <f>AN38+AM38</f>
        <v>0</v>
      </c>
      <c r="AP38" s="34"/>
      <c r="AQ38" s="34" t="e">
        <f t="shared" si="35"/>
        <v>#DIV/0!</v>
      </c>
      <c r="AR38" s="33">
        <f>AO38-AP38</f>
        <v>0</v>
      </c>
    </row>
    <row r="39" spans="1:44" s="5" customFormat="1" ht="33" customHeight="1">
      <c r="A39" s="2"/>
      <c r="B39" s="12" t="s">
        <v>11</v>
      </c>
      <c r="C39" s="38">
        <f>C35</f>
        <v>336.4</v>
      </c>
      <c r="D39" s="38">
        <f>D35</f>
        <v>1060.3</v>
      </c>
      <c r="E39" s="38">
        <f>E35</f>
        <v>1396.6999999999998</v>
      </c>
      <c r="F39" s="38">
        <f>F35</f>
        <v>1156</v>
      </c>
      <c r="G39" s="38">
        <f t="shared" si="49"/>
        <v>82.76652108541563</v>
      </c>
      <c r="H39" s="33">
        <f aca="true" t="shared" si="54" ref="H39:N39">H35</f>
        <v>240.69999999999982</v>
      </c>
      <c r="I39" s="38">
        <f t="shared" si="54"/>
        <v>336.4</v>
      </c>
      <c r="J39" s="38">
        <f t="shared" si="54"/>
        <v>1060.3</v>
      </c>
      <c r="K39" s="38">
        <f t="shared" si="54"/>
        <v>1396.6999999999998</v>
      </c>
      <c r="L39" s="34">
        <f t="shared" si="54"/>
        <v>1156</v>
      </c>
      <c r="M39" s="38">
        <f t="shared" si="54"/>
        <v>82.76652108541563</v>
      </c>
      <c r="N39" s="38">
        <f t="shared" si="54"/>
        <v>240.69999999999982</v>
      </c>
      <c r="O39" s="38">
        <f aca="true" t="shared" si="55" ref="O39:X39">O35</f>
        <v>143</v>
      </c>
      <c r="P39" s="38">
        <f t="shared" si="55"/>
        <v>776.3</v>
      </c>
      <c r="Q39" s="38">
        <f t="shared" si="55"/>
        <v>919.3</v>
      </c>
      <c r="R39" s="38">
        <f t="shared" si="55"/>
        <v>905.1</v>
      </c>
      <c r="S39" s="38">
        <f t="shared" si="55"/>
        <v>98.4553464592625</v>
      </c>
      <c r="T39" s="38">
        <f t="shared" si="55"/>
        <v>14.199999999999932</v>
      </c>
      <c r="U39" s="38">
        <f t="shared" si="55"/>
        <v>0</v>
      </c>
      <c r="V39" s="38">
        <f t="shared" si="55"/>
        <v>0</v>
      </c>
      <c r="W39" s="38">
        <f t="shared" si="55"/>
        <v>0</v>
      </c>
      <c r="X39" s="38">
        <f t="shared" si="55"/>
        <v>0</v>
      </c>
      <c r="Y39" s="38" t="e">
        <f>SUM(Y35:Y38)</f>
        <v>#DIV/0!</v>
      </c>
      <c r="Z39" s="38">
        <f>Z35</f>
        <v>0</v>
      </c>
      <c r="AA39" s="38">
        <f>AA35</f>
        <v>5.8</v>
      </c>
      <c r="AB39" s="38">
        <f>AB35</f>
        <v>25.9</v>
      </c>
      <c r="AC39" s="38">
        <f>AC35</f>
        <v>31.7</v>
      </c>
      <c r="AD39" s="38">
        <f>AD35</f>
        <v>22.2</v>
      </c>
      <c r="AE39" s="34">
        <f t="shared" si="29"/>
        <v>70.03154574132492</v>
      </c>
      <c r="AF39" s="38">
        <f>AF35</f>
        <v>9.5</v>
      </c>
      <c r="AG39" s="38">
        <f>AG35</f>
        <v>187.59999999999997</v>
      </c>
      <c r="AH39" s="38">
        <f>AH35</f>
        <v>258.1</v>
      </c>
      <c r="AI39" s="38">
        <f>AI35</f>
        <v>445.6999999999999</v>
      </c>
      <c r="AJ39" s="38">
        <f>AJ35</f>
        <v>228.7</v>
      </c>
      <c r="AK39" s="38">
        <f t="shared" si="6"/>
        <v>51.312542068656064</v>
      </c>
      <c r="AL39" s="38">
        <f>AL35</f>
        <v>216.9999999999999</v>
      </c>
      <c r="AM39" s="38">
        <v>0</v>
      </c>
      <c r="AN39" s="38">
        <f>AN35</f>
        <v>0</v>
      </c>
      <c r="AO39" s="38">
        <f>AO35</f>
        <v>0</v>
      </c>
      <c r="AP39" s="38">
        <f>AP35</f>
        <v>0</v>
      </c>
      <c r="AQ39" s="34" t="e">
        <f t="shared" si="35"/>
        <v>#DIV/0!</v>
      </c>
      <c r="AR39" s="38">
        <f>AR35</f>
        <v>0</v>
      </c>
    </row>
    <row r="40" spans="1:44" s="5" customFormat="1" ht="45" customHeight="1" hidden="1">
      <c r="A40" s="2">
        <v>8</v>
      </c>
      <c r="B40" s="7" t="s">
        <v>29</v>
      </c>
      <c r="C40" s="38">
        <f>I40+AM40</f>
        <v>0</v>
      </c>
      <c r="D40" s="38">
        <f>J40+AN40</f>
        <v>0</v>
      </c>
      <c r="E40" s="38">
        <f>K40+AO40</f>
        <v>0</v>
      </c>
      <c r="F40" s="38">
        <f>L40+AP40</f>
        <v>0</v>
      </c>
      <c r="G40" s="38" t="e">
        <f t="shared" si="49"/>
        <v>#DIV/0!</v>
      </c>
      <c r="H40" s="33">
        <f>E40-F40</f>
        <v>0</v>
      </c>
      <c r="I40" s="38"/>
      <c r="J40" s="38">
        <v>0</v>
      </c>
      <c r="K40" s="38">
        <f>I40+J40</f>
        <v>0</v>
      </c>
      <c r="L40" s="38">
        <v>0</v>
      </c>
      <c r="M40" s="34" t="e">
        <f t="shared" si="23"/>
        <v>#DIV/0!</v>
      </c>
      <c r="N40" s="38">
        <f>K40-L40</f>
        <v>0</v>
      </c>
      <c r="O40" s="38"/>
      <c r="P40" s="38"/>
      <c r="Q40" s="38"/>
      <c r="R40" s="38"/>
      <c r="S40" s="34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4"/>
      <c r="AF40" s="38"/>
      <c r="AG40" s="38">
        <f>I40-O40-U40-AA40</f>
        <v>0</v>
      </c>
      <c r="AH40" s="38">
        <f>J40-P40-V40-AB40</f>
        <v>0</v>
      </c>
      <c r="AI40" s="38">
        <f>K40-Q40-W40-AC40</f>
        <v>0</v>
      </c>
      <c r="AJ40" s="38">
        <f>L40-R40-X40-AD40</f>
        <v>0</v>
      </c>
      <c r="AK40" s="38" t="e">
        <f t="shared" si="6"/>
        <v>#DIV/0!</v>
      </c>
      <c r="AL40" s="38">
        <f>AI40-AJ40</f>
        <v>0</v>
      </c>
      <c r="AM40" s="38"/>
      <c r="AN40" s="38"/>
      <c r="AO40" s="38"/>
      <c r="AP40" s="38"/>
      <c r="AQ40" s="34"/>
      <c r="AR40" s="38"/>
    </row>
    <row r="41" spans="1:44" s="5" customFormat="1" ht="21" customHeight="1">
      <c r="A41" s="2"/>
      <c r="B41" s="12" t="s">
        <v>10</v>
      </c>
      <c r="C41" s="38">
        <f>C34+C39+C40</f>
        <v>174160.33588</v>
      </c>
      <c r="D41" s="38">
        <f>D34+D39+D40</f>
        <v>272396.63399999996</v>
      </c>
      <c r="E41" s="38">
        <f>E34+E39+E40</f>
        <v>446556.96988</v>
      </c>
      <c r="F41" s="38">
        <f>F34+F39+F40</f>
        <v>256349.98771</v>
      </c>
      <c r="G41" s="38">
        <f t="shared" si="49"/>
        <v>57.40588659469071</v>
      </c>
      <c r="H41" s="39">
        <f t="shared" si="52"/>
        <v>190206.98217</v>
      </c>
      <c r="I41" s="38">
        <f>I34+I39+I40</f>
        <v>114853.07217</v>
      </c>
      <c r="J41" s="38">
        <f>J34+J39+J40</f>
        <v>246210.63400000002</v>
      </c>
      <c r="K41" s="38">
        <f>K34+K39+K40</f>
        <v>361063.70617</v>
      </c>
      <c r="L41" s="38">
        <f>L34+L39+L40</f>
        <v>245225.71592</v>
      </c>
      <c r="M41" s="38">
        <f t="shared" si="23"/>
        <v>67.91757568802556</v>
      </c>
      <c r="N41" s="39">
        <f>K41-L41</f>
        <v>115837.99025000003</v>
      </c>
      <c r="O41" s="38">
        <f>O34+O39</f>
        <v>50921.13689</v>
      </c>
      <c r="P41" s="38">
        <f>P34+P39</f>
        <v>114196.336</v>
      </c>
      <c r="Q41" s="38">
        <f>Q34+Q39</f>
        <v>165117.47288999995</v>
      </c>
      <c r="R41" s="38">
        <f>R34+R39</f>
        <v>116633.91146999999</v>
      </c>
      <c r="S41" s="38">
        <f t="shared" si="25"/>
        <v>70.63692862335694</v>
      </c>
      <c r="T41" s="39">
        <f>Q41-R41</f>
        <v>48483.561419999955</v>
      </c>
      <c r="U41" s="38">
        <f>U34+U39</f>
        <v>1714.464</v>
      </c>
      <c r="V41" s="38">
        <f>V34+V39</f>
        <v>10485.6</v>
      </c>
      <c r="W41" s="38">
        <f>W34+W39</f>
        <v>12200.064</v>
      </c>
      <c r="X41" s="38">
        <f>X34+X39</f>
        <v>10473.148700000002</v>
      </c>
      <c r="Y41" s="38">
        <f>X41/W41*100</f>
        <v>85.84503081295313</v>
      </c>
      <c r="Z41" s="39">
        <f>W41-X41</f>
        <v>1726.9152999999988</v>
      </c>
      <c r="AA41" s="38">
        <f>AA34+AA39</f>
        <v>1927.2602799999997</v>
      </c>
      <c r="AB41" s="38">
        <f>AB34+AB39</f>
        <v>3836.4410000000007</v>
      </c>
      <c r="AC41" s="38">
        <f>AC34+AC39</f>
        <v>5763.70128</v>
      </c>
      <c r="AD41" s="38">
        <f>AD34+AD39</f>
        <v>4521.4804</v>
      </c>
      <c r="AE41" s="38">
        <f t="shared" si="29"/>
        <v>78.44751454572261</v>
      </c>
      <c r="AF41" s="39">
        <f>AC41-AD41</f>
        <v>1242.2208799999999</v>
      </c>
      <c r="AG41" s="38">
        <f>AG34+AG39+AG40</f>
        <v>60290.211</v>
      </c>
      <c r="AH41" s="38">
        <f>AH34+AH39+AH40</f>
        <v>117692.257</v>
      </c>
      <c r="AI41" s="38">
        <f>AI34+AI39+AI40</f>
        <v>177982.468</v>
      </c>
      <c r="AJ41" s="38">
        <f>AJ34+AJ39+AJ40</f>
        <v>113597.17535</v>
      </c>
      <c r="AK41" s="38">
        <f t="shared" si="6"/>
        <v>63.82492423354867</v>
      </c>
      <c r="AL41" s="39">
        <f>AI41-AJ41</f>
        <v>64385.29264999999</v>
      </c>
      <c r="AM41" s="38">
        <f>AM34+AM39</f>
        <v>59307.26370999999</v>
      </c>
      <c r="AN41" s="38">
        <f>AN34+AN39</f>
        <v>26186</v>
      </c>
      <c r="AO41" s="38">
        <f>AO34+AO39</f>
        <v>85493.26371</v>
      </c>
      <c r="AP41" s="38">
        <f>AP34+AP39</f>
        <v>11124.271789999999</v>
      </c>
      <c r="AQ41" s="38">
        <f t="shared" si="35"/>
        <v>13.011869365210362</v>
      </c>
      <c r="AR41" s="39">
        <f>AO41-AP41</f>
        <v>74368.99192</v>
      </c>
    </row>
    <row r="42" spans="3:44" ht="12.7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s="23" customFormat="1" ht="12.75">
      <c r="A43" s="15"/>
      <c r="C43" s="16"/>
      <c r="D43" s="16"/>
      <c r="E43" s="16"/>
      <c r="F43" s="17"/>
      <c r="G43" s="31"/>
      <c r="H43" s="16"/>
      <c r="I43" s="19"/>
      <c r="J43" s="17"/>
      <c r="K43" s="16"/>
      <c r="L43" s="16"/>
      <c r="M43" s="16"/>
      <c r="N43" s="17"/>
      <c r="O43" s="16"/>
      <c r="P43" s="16"/>
      <c r="Q43" s="16"/>
      <c r="R43" s="17"/>
      <c r="S43" s="16"/>
      <c r="T43" s="16"/>
      <c r="U43" s="16"/>
      <c r="V43" s="17"/>
      <c r="W43" s="16"/>
      <c r="X43" s="16"/>
      <c r="Y43" s="16"/>
      <c r="Z43" s="17"/>
      <c r="AA43" s="16"/>
      <c r="AB43" s="16"/>
      <c r="AC43" s="16"/>
      <c r="AD43" s="17"/>
      <c r="AE43" s="16"/>
      <c r="AF43" s="16"/>
      <c r="AG43" s="16"/>
      <c r="AH43" s="17"/>
      <c r="AI43" s="16"/>
      <c r="AJ43" s="16"/>
      <c r="AK43" s="16"/>
      <c r="AL43" s="17"/>
      <c r="AM43" s="24"/>
      <c r="AN43" s="24"/>
      <c r="AO43" s="24"/>
      <c r="AP43" s="24"/>
      <c r="AQ43" s="24"/>
      <c r="AR43" s="24"/>
    </row>
    <row r="44" spans="6:44" ht="12.75">
      <c r="F44" s="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3:44" ht="12.75">
      <c r="C45" s="19">
        <f>C10+C15+C24+C25+C27+C31+C33+C35</f>
        <v>38980.296209999986</v>
      </c>
      <c r="D45" s="19">
        <f>D10+D15+D24+D25+D27+D31+D33+D35</f>
        <v>81599.66399999999</v>
      </c>
      <c r="H45" s="19">
        <f>H10+H15+H24+H25+H27+H31+H33+H35</f>
        <v>27243.175699999974</v>
      </c>
      <c r="J45" s="19"/>
      <c r="K45" s="19"/>
      <c r="L45" s="19"/>
      <c r="M45" s="19"/>
      <c r="N45" s="19">
        <f>N10+N15+N24+N25+N27+N31+N33+N35</f>
        <v>19715.121539999986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6:44" ht="12.75">
      <c r="F46" s="5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7:44" ht="12.75">
      <c r="G47" s="5" t="s">
        <v>42</v>
      </c>
      <c r="H47" s="49">
        <f>H12+H16</f>
        <v>2344.6814099999983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0:44" ht="12.75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1:44" s="30" customFormat="1" ht="12.75">
      <c r="A49" s="27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</row>
    <row r="50" spans="10:44" ht="12.75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4" s="48" customFormat="1" ht="12.75">
      <c r="A51" s="46"/>
      <c r="B51" s="46"/>
      <c r="C51" s="46"/>
      <c r="D51" s="46"/>
      <c r="E51" s="46"/>
      <c r="F51" s="50"/>
      <c r="G51" s="46"/>
      <c r="H51" s="46"/>
      <c r="I51" s="46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</row>
    <row r="52" spans="3:44" ht="12.75">
      <c r="C52" s="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3:44" ht="12.75">
      <c r="C53" s="49"/>
      <c r="D53" s="49"/>
      <c r="E53" s="4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8:44" ht="12.75">
      <c r="H54" s="49">
        <f>H10+H15+H23-H26+H27+H31+H33+H35</f>
        <v>27243.175699999974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</row>
    <row r="55" spans="10:44" ht="12.75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</row>
    <row r="56" spans="8:44" ht="12.75">
      <c r="H56" s="49">
        <f>H12+H16</f>
        <v>2344.6814099999983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</row>
    <row r="57" spans="10:44" ht="12.75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  <row r="58" spans="10:44" ht="12.75"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</row>
    <row r="59" spans="10:44" ht="12.75"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0:44" ht="12.75"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0:44" ht="12.75"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</row>
    <row r="62" spans="10:44" ht="12.75"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0:44" ht="12.75"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</row>
    <row r="64" spans="10:44" ht="12.75"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6:44" ht="12.75">
      <c r="F65" s="5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</row>
    <row r="66" spans="10:44" ht="12.75"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</row>
    <row r="67" spans="10:44" ht="12.75"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</row>
    <row r="68" spans="10:44" ht="12.75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</row>
    <row r="69" spans="10:44" ht="12.75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</row>
    <row r="70" spans="10:44" ht="12.75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</row>
    <row r="71" spans="10:44" ht="12.75"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</row>
    <row r="72" spans="10:44" ht="12.75"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</row>
    <row r="73" spans="10:44" ht="12.75"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</row>
    <row r="74" spans="10:44" ht="12.75"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</row>
    <row r="75" spans="10:44" ht="12.75"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</row>
    <row r="76" spans="10:44" ht="12.75"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</row>
    <row r="77" spans="10:44" ht="12.75"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</row>
    <row r="78" spans="10:44" ht="12.75"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</row>
    <row r="79" spans="10:44" ht="12.75"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</row>
    <row r="80" spans="10:44" ht="12.75"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</row>
    <row r="81" spans="10:44" ht="12.75"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</row>
    <row r="82" spans="10:44" ht="12.75"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</row>
    <row r="83" spans="10:44" ht="12.75"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</row>
    <row r="84" spans="10:44" ht="12.75"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</row>
    <row r="85" spans="10:44" ht="12.75"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</row>
    <row r="86" spans="10:44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</row>
    <row r="87" spans="10:44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</row>
    <row r="88" spans="10:44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</row>
    <row r="89" spans="10:44" ht="12.75"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</row>
    <row r="90" spans="10:44" ht="12.75"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</row>
    <row r="91" spans="10:44" ht="12.75"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</row>
    <row r="92" spans="10:44" ht="12.75"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</row>
    <row r="93" spans="10:44" ht="12.75"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</row>
    <row r="94" spans="10:44" ht="12.75"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</row>
    <row r="95" spans="10:44" ht="12.75"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</row>
    <row r="96" spans="10:44" ht="12.75"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</row>
    <row r="97" spans="10:44" ht="12.75"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</row>
    <row r="98" spans="10:44" ht="12.75"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</row>
    <row r="99" spans="10:44" ht="12.75"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</row>
    <row r="100" spans="10:44" ht="12.75"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</row>
    <row r="101" spans="10:44" ht="12.75"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</row>
    <row r="102" spans="10:44" ht="12.75"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</row>
    <row r="103" spans="10:44" ht="12.75"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</row>
    <row r="104" spans="10:44" ht="12.75"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</row>
    <row r="105" spans="10:44" ht="12.75"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</row>
    <row r="106" spans="10:44" ht="12.75"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</row>
    <row r="107" spans="10:44" ht="12.75"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</row>
    <row r="108" spans="10:44" ht="12.75"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</row>
    <row r="109" spans="10:44" ht="12.75"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</row>
    <row r="110" spans="10:44" ht="12.75"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</row>
    <row r="111" spans="10:44" ht="12.75"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</row>
    <row r="112" spans="10:44" ht="12.75"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</row>
    <row r="113" spans="10:44" ht="12.75"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</row>
    <row r="114" spans="10:44" ht="12.75"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</row>
    <row r="115" spans="10:44" ht="12.75"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</row>
    <row r="116" spans="10:44" ht="12.75"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</row>
    <row r="117" spans="10:44" ht="12.75"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</row>
    <row r="118" spans="10:44" ht="12.75"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</row>
    <row r="119" spans="10:44" ht="12.75"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</row>
    <row r="120" spans="10:44" ht="12.75"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</row>
    <row r="121" spans="10:44" ht="12.75"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</row>
    <row r="122" spans="10:44" ht="12.75"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</row>
    <row r="123" spans="10:44" ht="12.75"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</row>
    <row r="124" spans="10:44" ht="12.75"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</row>
    <row r="125" spans="10:44" ht="12.75"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</row>
    <row r="126" spans="10:44" ht="12.75"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</row>
    <row r="127" spans="10:44" ht="12.75"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</row>
    <row r="128" spans="10:44" ht="12.75"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</row>
    <row r="129" spans="10:44" ht="12.75"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</row>
    <row r="130" spans="10:44" ht="12.75"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</row>
    <row r="131" spans="10:44" ht="12.75"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</row>
    <row r="132" spans="10:44" ht="12.75"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</row>
    <row r="133" spans="10:44" ht="12.75"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</row>
    <row r="134" spans="10:44" ht="12.75"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</row>
    <row r="135" spans="10:44" ht="12.75"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</row>
    <row r="136" spans="10:44" ht="12.75"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</row>
    <row r="137" spans="10:44" ht="12.75"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</row>
    <row r="138" spans="10:44" ht="12.75"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</row>
    <row r="139" spans="10:44" ht="12.75"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</row>
    <row r="140" spans="10:44" ht="12.75"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</row>
    <row r="141" spans="10:44" ht="12.75"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</row>
    <row r="142" spans="10:44" ht="12.75"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</row>
    <row r="143" spans="10:44" ht="12.75"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</row>
    <row r="144" spans="10:44" ht="12.75"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</row>
    <row r="145" spans="10:44" ht="12.75"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</row>
    <row r="146" spans="10:44" ht="12.75"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</row>
    <row r="147" spans="10:44" ht="12.75"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</row>
    <row r="148" spans="10:44" ht="12.75"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</row>
    <row r="149" spans="10:44" ht="12.75"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</row>
    <row r="150" spans="10:44" ht="12.75"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</row>
    <row r="151" spans="10:44" ht="12.75"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</row>
    <row r="152" spans="10:44" ht="12.75"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</row>
    <row r="153" spans="10:44" ht="12.75"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</row>
    <row r="154" spans="10:44" ht="12.75"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</row>
    <row r="155" spans="10:44" ht="12.75"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</row>
    <row r="156" spans="10:44" ht="12.75"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</row>
    <row r="157" spans="10:44" ht="12.75"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</row>
    <row r="158" spans="10:44" ht="12.75"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</row>
    <row r="159" spans="10:44" ht="12.75"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</row>
    <row r="160" spans="10:44" ht="12.75"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</row>
    <row r="161" spans="10:44" ht="12.75"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</row>
    <row r="162" spans="10:44" ht="12.75"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</row>
    <row r="163" spans="10:44" ht="12.75"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</row>
    <row r="164" spans="10:44" ht="12.75"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</row>
    <row r="165" spans="10:44" ht="12.75"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</row>
    <row r="166" spans="10:44" ht="12.75"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</row>
    <row r="167" spans="10:44" ht="12.75"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</row>
    <row r="168" spans="10:44" ht="12.75"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</row>
    <row r="169" spans="10:44" ht="12.75"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</row>
    <row r="170" spans="10:44" ht="12.75"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</row>
    <row r="171" spans="10:44" ht="12.75"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</row>
    <row r="172" spans="10:44" ht="12.75"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</row>
    <row r="173" spans="10:44" ht="12.75"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</row>
    <row r="174" spans="10:44" ht="12.75"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</row>
    <row r="175" spans="10:44" ht="12.75"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</row>
    <row r="176" spans="10:44" ht="12.75"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</row>
    <row r="177" spans="10:44" ht="12.75"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</row>
    <row r="178" spans="10:44" ht="12.75"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</row>
    <row r="179" spans="10:44" ht="12.75"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</row>
    <row r="180" spans="10:44" ht="12.75"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</row>
    <row r="181" spans="10:44" ht="12.75"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</row>
    <row r="182" spans="10:44" ht="12.75"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</row>
    <row r="183" spans="10:44" ht="12.75"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</row>
    <row r="184" spans="10:44" ht="12.75"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</row>
    <row r="185" spans="10:44" ht="12.75"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</row>
    <row r="186" spans="10:44" ht="12.75"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</row>
    <row r="187" spans="10:44" ht="12.75"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</row>
    <row r="188" spans="10:44" ht="12.75"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</row>
    <row r="189" spans="10:44" ht="12.75"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</row>
    <row r="190" spans="10:44" ht="12.75"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</row>
    <row r="191" spans="10:44" ht="12.75"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</row>
    <row r="192" spans="10:44" ht="12.75"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</row>
    <row r="193" spans="10:44" ht="12.75"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</row>
    <row r="194" spans="10:44" ht="12.75"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</row>
    <row r="195" spans="10:44" ht="12.75"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</row>
    <row r="196" spans="10:44" ht="12.75"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</row>
    <row r="197" spans="10:44" ht="12.75"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</row>
    <row r="198" spans="10:44" ht="12.75"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</row>
    <row r="199" spans="10:44" ht="12.75"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</row>
    <row r="200" spans="10:44" ht="12.75"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</row>
    <row r="201" spans="10:44" ht="12.75"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</row>
    <row r="202" spans="10:44" ht="12.75"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</row>
    <row r="203" spans="10:44" ht="12.75"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</row>
    <row r="204" spans="10:44" ht="12.75"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</row>
    <row r="205" spans="10:44" ht="12.75"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</row>
    <row r="206" spans="10:44" ht="12.75"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</row>
    <row r="207" spans="10:44" ht="12.75"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</row>
    <row r="208" spans="10:44" ht="12.75"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</row>
    <row r="209" spans="10:44" ht="12.75"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</row>
    <row r="210" spans="10:44" ht="12.75"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</row>
    <row r="211" spans="10:44" ht="12.75"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</row>
    <row r="212" spans="10:44" ht="12.75"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</row>
    <row r="213" spans="10:44" ht="12.75"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</row>
    <row r="214" spans="10:44" ht="12.75"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</row>
    <row r="215" spans="10:44" ht="12.75"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</row>
    <row r="216" spans="10:44" ht="12.75"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</row>
    <row r="217" spans="10:44" ht="12.75"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</row>
    <row r="218" spans="10:44" ht="12.75"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</row>
    <row r="219" spans="10:44" ht="12.75"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</row>
    <row r="220" spans="10:44" ht="12.75"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</row>
    <row r="221" spans="10:44" ht="12.75"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</row>
    <row r="222" spans="10:44" ht="12.75"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</row>
    <row r="223" spans="10:44" ht="12.75"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</row>
    <row r="224" spans="10:44" ht="12.75"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</row>
    <row r="225" spans="10:44" ht="12.75"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</row>
    <row r="226" spans="10:44" ht="12.75"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</row>
    <row r="227" spans="10:44" ht="12.75"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</row>
    <row r="228" spans="10:44" ht="12.75"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</row>
    <row r="229" spans="10:44" ht="12.75"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</row>
    <row r="230" spans="10:44" ht="12.75"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</row>
    <row r="231" spans="10:44" ht="12.75"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</row>
    <row r="232" spans="10:44" ht="12.75"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</row>
    <row r="233" spans="10:44" ht="12.75"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</row>
    <row r="234" spans="10:44" ht="12.75"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</row>
    <row r="235" spans="10:44" ht="12.75"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</row>
    <row r="236" spans="10:44" ht="12.75"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</row>
    <row r="237" spans="10:44" ht="12.75"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</row>
    <row r="238" spans="10:44" ht="12.75"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</row>
    <row r="239" spans="10:44" ht="12.75"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</row>
    <row r="240" spans="10:44" ht="12.75"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</row>
    <row r="241" spans="10:44" ht="12.75"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</row>
    <row r="242" spans="10:44" ht="12.75"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</row>
    <row r="243" spans="10:44" ht="12.75"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</row>
    <row r="244" spans="10:44" ht="12.75"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</row>
    <row r="245" spans="10:44" ht="12.75"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</row>
    <row r="246" spans="10:44" ht="12.75"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</row>
    <row r="247" spans="10:44" ht="12.75"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</row>
    <row r="248" spans="10:44" ht="12.75"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</row>
    <row r="249" spans="10:44" ht="12.75"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</row>
    <row r="250" spans="10:44" ht="12.75"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</row>
    <row r="251" spans="10:44" ht="12.75"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</row>
    <row r="252" spans="10:44" ht="12.75"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</row>
    <row r="253" spans="10:44" ht="12.75"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</row>
    <row r="254" spans="10:44" ht="12.75"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</row>
    <row r="255" spans="10:44" ht="12.75"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</row>
    <row r="256" spans="10:44" ht="12.75"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</row>
    <row r="257" spans="10:44" ht="12.75"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</row>
    <row r="258" spans="10:44" ht="12.75"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</row>
    <row r="259" spans="10:44" ht="12.75"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</row>
    <row r="260" spans="10:44" ht="12.75"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</row>
    <row r="261" spans="10:44" ht="12.75"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</row>
    <row r="262" spans="10:44" ht="12.75"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</row>
    <row r="263" spans="10:44" ht="12.75"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</row>
    <row r="264" spans="10:44" ht="12.75"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</row>
    <row r="265" spans="10:44" ht="12.75"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</row>
    <row r="266" spans="10:44" ht="12.75"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</row>
    <row r="267" spans="10:44" ht="12.75"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</row>
    <row r="268" spans="10:44" ht="12.75"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</row>
    <row r="269" spans="10:44" ht="12.75"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</row>
    <row r="270" spans="10:44" ht="12.75"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</row>
    <row r="271" spans="10:44" ht="12.75"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10:44" ht="12.75"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</row>
    <row r="273" spans="10:44" ht="12.75"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</row>
    <row r="274" spans="10:44" ht="12.75"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</row>
    <row r="275" spans="10:44" ht="12.75"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</row>
    <row r="276" spans="10:44" ht="12.75"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</row>
    <row r="277" spans="10:44" ht="12.75"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</row>
    <row r="278" spans="10:44" ht="12.75"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</row>
    <row r="279" spans="10:44" ht="12.75"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</row>
    <row r="280" spans="10:44" ht="12.75"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</row>
    <row r="281" spans="10:44" ht="12.75"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</row>
    <row r="282" spans="10:44" ht="12.75"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</row>
    <row r="283" spans="10:44" ht="12.75"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</row>
    <row r="284" spans="10:44" ht="12.75"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</row>
    <row r="285" spans="10:44" ht="12.75"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</row>
    <row r="286" spans="10:44" ht="12.75"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</row>
    <row r="287" spans="10:44" ht="12.75"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</row>
    <row r="288" spans="10:44" ht="12.75"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</row>
    <row r="289" spans="10:44" ht="12.75"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</row>
    <row r="290" spans="10:44" ht="12.75"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</row>
    <row r="291" spans="10:44" ht="12.75"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</row>
    <row r="292" spans="10:44" ht="12.75"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</row>
    <row r="293" spans="10:44" ht="12.75"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10:44" ht="12.75"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</row>
    <row r="295" spans="10:44" ht="12.75"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</row>
    <row r="296" spans="10:44" ht="12.75"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</row>
    <row r="297" spans="10:44" ht="12.75"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</row>
    <row r="298" spans="10:44" ht="12.75"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</row>
    <row r="299" spans="10:44" ht="12.75"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</row>
    <row r="300" spans="10:44" ht="12.75"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</row>
    <row r="301" spans="10:44" ht="12.75"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</row>
    <row r="302" spans="10:44" ht="12.75"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</row>
    <row r="303" spans="10:44" ht="12.75"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</row>
    <row r="304" spans="10:44" ht="12.75"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</row>
    <row r="305" spans="10:44" ht="12.75"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</row>
    <row r="306" spans="10:44" ht="12.75"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</row>
    <row r="307" spans="10:44" ht="12.75"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</row>
    <row r="308" spans="10:44" ht="12.75"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</row>
    <row r="309" spans="10:44" ht="12.75"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</row>
    <row r="310" spans="10:44" ht="12.75"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</row>
    <row r="311" spans="10:44" ht="12.75"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</row>
    <row r="312" spans="10:44" ht="12.75"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</row>
    <row r="313" spans="10:44" ht="12.75"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</row>
    <row r="314" spans="10:44" ht="12.75"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</row>
    <row r="315" spans="10:44" ht="12.75"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</row>
    <row r="316" spans="10:44" ht="12.75"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</row>
    <row r="317" spans="10:44" ht="12.75"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</row>
    <row r="318" spans="10:44" ht="12.75"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</row>
    <row r="319" spans="10:44" ht="12.75"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</row>
    <row r="320" spans="10:44" ht="12.75"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</row>
    <row r="321" spans="10:44" ht="12.75"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</row>
    <row r="322" spans="10:44" ht="12.75"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</row>
    <row r="323" spans="10:44" ht="12.75"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</row>
    <row r="324" spans="10:44" ht="12.75"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</row>
    <row r="325" spans="10:44" ht="12.75"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</row>
    <row r="326" spans="10:44" ht="12.75"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</row>
    <row r="327" spans="10:44" ht="12.75"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</row>
    <row r="328" spans="10:44" ht="12.75"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</row>
    <row r="329" spans="10:44" ht="12.75"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</row>
    <row r="330" spans="10:44" ht="12.75"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</row>
    <row r="331" spans="10:44" ht="12.75"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</row>
    <row r="332" spans="10:44" ht="12.75"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</row>
    <row r="333" spans="10:44" ht="12.75"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</row>
    <row r="334" spans="10:44" ht="12.75"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</row>
    <row r="335" spans="10:44" ht="12.75"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</row>
    <row r="336" spans="10:44" ht="12.75"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</row>
    <row r="337" spans="10:44" ht="12.75"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</row>
    <row r="338" spans="10:44" ht="12.75"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</row>
    <row r="339" spans="10:44" ht="12.75"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</row>
    <row r="340" spans="10:44" ht="12.75"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</row>
    <row r="341" spans="10:44" ht="12.75"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</row>
    <row r="342" spans="10:44" ht="12.75"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</row>
    <row r="343" spans="10:44" ht="12.75"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</row>
    <row r="344" spans="10:44" ht="12.75"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</row>
    <row r="345" spans="10:44" ht="12.75"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</row>
    <row r="346" spans="10:44" ht="12.75"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</row>
    <row r="347" spans="10:44" ht="12.75"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</row>
    <row r="348" spans="10:44" ht="12.75"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</row>
    <row r="349" spans="10:44" ht="12.75"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</row>
    <row r="350" spans="10:44" ht="12.75"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</row>
    <row r="351" spans="10:44" ht="12.75"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</row>
    <row r="352" spans="10:44" ht="12.75"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</row>
    <row r="353" spans="10:44" ht="12.75"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</row>
    <row r="354" spans="10:44" ht="12.75"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</row>
    <row r="355" spans="10:44" ht="12.75"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</row>
    <row r="356" spans="10:44" ht="12.75"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</row>
    <row r="357" spans="10:44" ht="12.75"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</row>
    <row r="358" spans="10:44" ht="12.75"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</row>
    <row r="359" spans="10:44" ht="12.75"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</row>
    <row r="360" spans="10:44" ht="12.75"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</row>
    <row r="361" spans="10:44" ht="12.75"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</row>
    <row r="362" spans="10:44" ht="12.75"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</row>
    <row r="363" spans="10:44" ht="12.75"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</row>
    <row r="364" spans="10:44" ht="12.75"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</row>
    <row r="365" spans="10:44" ht="12.75"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</row>
    <row r="366" spans="10:44" ht="12.75"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</row>
    <row r="367" spans="10:44" ht="12.75"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</row>
    <row r="368" spans="10:44" ht="12.75"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</row>
    <row r="369" spans="10:44" ht="12.75"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</row>
    <row r="370" spans="10:44" ht="12.75"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</row>
    <row r="371" spans="10:44" ht="12.75"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</row>
    <row r="372" spans="10:44" ht="12.75"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</row>
    <row r="373" spans="10:44" ht="12.75"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</row>
    <row r="374" spans="10:44" ht="12.75"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</row>
    <row r="375" spans="10:44" ht="12.75"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</row>
    <row r="376" spans="10:44" ht="12.75"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</row>
    <row r="377" spans="10:44" ht="12.75"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</row>
    <row r="378" spans="10:44" ht="12.75"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</row>
    <row r="379" spans="10:44" ht="12.75"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</row>
    <row r="380" spans="10:44" ht="12.75"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</row>
    <row r="381" spans="10:44" ht="12.75"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</row>
    <row r="382" spans="10:44" ht="12.75"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</row>
    <row r="383" spans="10:44" ht="12.75"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</row>
    <row r="384" spans="10:44" ht="12.75"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</row>
    <row r="385" spans="10:44" ht="12.75"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</row>
    <row r="386" spans="10:44" ht="12.75"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</row>
    <row r="387" spans="10:44" ht="12.75"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</row>
    <row r="388" spans="10:44" ht="12.75"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</row>
    <row r="389" spans="10:44" ht="12.75"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</row>
    <row r="390" spans="10:44" ht="12.75"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</row>
    <row r="391" spans="10:44" ht="12.75"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</row>
    <row r="392" spans="10:44" ht="12.75"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</row>
    <row r="393" spans="10:44" ht="12.75"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</row>
    <row r="394" spans="10:44" ht="12.75"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</row>
    <row r="395" spans="10:44" ht="12.75"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</row>
    <row r="396" spans="10:44" ht="12.75"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</row>
    <row r="397" spans="10:44" ht="12.75"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</row>
    <row r="398" spans="10:44" ht="12.75"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</row>
    <row r="399" spans="10:44" ht="12.75"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</row>
    <row r="400" spans="10:44" ht="12.75"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</row>
    <row r="401" spans="10:44" ht="12.75"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</row>
    <row r="402" spans="10:44" ht="12.75"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</row>
    <row r="403" spans="10:44" ht="12.75"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</row>
    <row r="404" spans="10:44" ht="12.75"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</row>
    <row r="405" spans="10:44" ht="12.75"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</row>
    <row r="406" spans="10:44" ht="12.75"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</row>
    <row r="407" spans="10:44" ht="12.75"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</row>
    <row r="408" spans="10:44" ht="12.75"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</row>
    <row r="409" spans="10:44" ht="12.75"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</row>
    <row r="410" spans="10:44" ht="12.75"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</row>
    <row r="411" spans="10:44" ht="12.75"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</row>
    <row r="412" spans="10:44" ht="12.75"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</row>
    <row r="413" spans="10:44" ht="12.75"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</row>
    <row r="414" spans="10:44" ht="12.75"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</row>
    <row r="415" spans="10:44" ht="12.75"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</row>
    <row r="416" spans="10:44" ht="12.75"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</row>
    <row r="417" spans="10:44" ht="12.75"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</row>
    <row r="418" spans="10:44" ht="12.75"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</row>
    <row r="419" spans="10:44" ht="12.75"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</row>
    <row r="420" spans="10:44" ht="12.75"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</row>
    <row r="421" spans="10:44" ht="12.75"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</row>
    <row r="422" spans="10:44" ht="12.75"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</row>
    <row r="423" spans="10:44" ht="12.75"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</row>
    <row r="424" spans="10:44" ht="12.75"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</row>
    <row r="425" spans="10:44" ht="12.75"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</row>
    <row r="426" spans="10:44" ht="12.75"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</row>
    <row r="427" spans="10:44" ht="12.75"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</row>
    <row r="428" spans="10:44" ht="12.75"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</row>
    <row r="429" spans="10:44" ht="12.75"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</row>
    <row r="430" spans="10:44" ht="12.75"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</row>
    <row r="431" spans="10:44" ht="12.75"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</row>
    <row r="432" spans="10:44" ht="12.75"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</row>
    <row r="433" spans="10:44" ht="12.75"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</row>
    <row r="434" spans="10:44" ht="12.75"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</row>
    <row r="435" spans="10:44" ht="12.75"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</row>
    <row r="436" spans="10:44" ht="12.75"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</row>
    <row r="437" spans="10:44" ht="12.75"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</row>
    <row r="438" spans="10:44" ht="12.75"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</row>
    <row r="439" spans="10:44" ht="12.75"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</row>
    <row r="440" spans="10:44" ht="12.75"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</row>
    <row r="441" spans="10:44" ht="12.75"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</row>
    <row r="442" spans="10:44" ht="12.75"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</row>
    <row r="443" spans="10:44" ht="12.75"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</row>
    <row r="444" spans="10:44" ht="12.75"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</row>
    <row r="445" spans="10:44" ht="12.75"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</row>
    <row r="446" spans="10:44" ht="12.75"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</row>
    <row r="447" spans="10:44" ht="12.75"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</row>
    <row r="448" spans="10:44" ht="12.75"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</row>
    <row r="449" spans="10:44" ht="12.75"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</row>
    <row r="450" spans="10:44" ht="12.75"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</row>
    <row r="451" spans="10:44" ht="12.75"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</row>
    <row r="452" spans="10:44" ht="12.75"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</row>
    <row r="453" spans="10:44" ht="12.75"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</row>
    <row r="454" spans="10:44" ht="12.75"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</row>
    <row r="455" spans="10:44" ht="12.75"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</row>
    <row r="456" spans="10:44" ht="12.75"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</row>
    <row r="457" spans="10:44" ht="12.75"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</row>
    <row r="458" spans="10:44" ht="12.75"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</row>
    <row r="459" spans="10:44" ht="12.75"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</row>
    <row r="460" spans="10:44" ht="12.75"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</row>
    <row r="461" spans="10:44" ht="12.75"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</row>
    <row r="462" spans="10:44" ht="12.75"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</row>
    <row r="463" spans="10:44" ht="12.75"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</row>
    <row r="464" spans="10:44" ht="12.75"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</row>
    <row r="465" spans="10:44" ht="12.75"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</row>
    <row r="466" spans="10:44" ht="12.75"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</row>
    <row r="467" spans="10:44" ht="12.75"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</row>
    <row r="468" spans="10:44" ht="12.75"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</row>
    <row r="469" spans="10:44" ht="12.75"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</row>
    <row r="470" spans="10:44" ht="12.75"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</row>
    <row r="471" spans="10:44" ht="12.75"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</row>
    <row r="472" spans="10:44" ht="12.75"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</row>
    <row r="473" spans="10:44" ht="12.75"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</row>
    <row r="474" spans="10:44" ht="12.75"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</row>
    <row r="475" spans="10:44" ht="12.75"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</row>
    <row r="476" spans="10:44" ht="12.75"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</row>
    <row r="477" spans="10:44" ht="12.75"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</row>
    <row r="478" spans="10:44" ht="12.75"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</row>
    <row r="479" spans="10:44" ht="12.75"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</row>
    <row r="480" spans="10:44" ht="12.75"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</row>
    <row r="481" spans="10:44" ht="12.75"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</row>
    <row r="482" spans="10:44" ht="12.75"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</row>
    <row r="483" spans="10:44" ht="12.75"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</row>
    <row r="484" spans="10:44" ht="12.75"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</row>
    <row r="485" spans="10:44" ht="12.75"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</row>
    <row r="486" spans="10:44" ht="12.75"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</row>
    <row r="487" spans="10:44" ht="12.75"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</row>
    <row r="488" spans="10:44" ht="12.75"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</row>
    <row r="489" spans="10:44" ht="12.75"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</row>
    <row r="490" spans="10:44" ht="12.75"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</row>
    <row r="491" spans="10:44" ht="12.75"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</row>
    <row r="492" spans="10:44" ht="12.75"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</row>
    <row r="493" spans="10:44" ht="12.75"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</row>
    <row r="494" spans="10:44" ht="12.75"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</row>
    <row r="495" spans="10:44" ht="12.75"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</row>
    <row r="496" spans="10:44" ht="12.75"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</row>
    <row r="497" spans="10:44" ht="12.75"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</row>
    <row r="498" spans="10:44" ht="12.75"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</row>
    <row r="499" spans="10:44" ht="12.75"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</row>
    <row r="500" spans="10:44" ht="12.75"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</row>
    <row r="501" spans="10:44" ht="12.75"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</row>
    <row r="502" spans="10:44" ht="12.75"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</row>
    <row r="503" spans="10:44" ht="12.75"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</row>
    <row r="504" spans="10:44" ht="12.75"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</row>
    <row r="505" spans="10:44" ht="12.75"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</row>
    <row r="506" spans="10:44" ht="12.75"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</row>
    <row r="507" spans="10:44" ht="12.75"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</row>
    <row r="508" spans="10:44" ht="12.75"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</row>
    <row r="509" spans="10:44" ht="12.75"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</row>
    <row r="510" spans="10:44" ht="12.75"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</row>
    <row r="511" spans="10:44" ht="12.75"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</row>
    <row r="512" spans="10:44" ht="12.75"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</row>
    <row r="513" spans="10:44" ht="12.75"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</row>
    <row r="514" spans="10:44" ht="12.75"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</row>
    <row r="515" spans="10:44" ht="12.75"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</row>
    <row r="516" spans="10:44" ht="12.75"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</row>
    <row r="517" spans="10:44" ht="12.75"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</row>
    <row r="518" spans="10:44" ht="12.75"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</row>
    <row r="519" spans="10:44" ht="12.75"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</row>
    <row r="520" spans="10:44" ht="12.75"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</row>
    <row r="521" spans="10:44" ht="12.75"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</row>
    <row r="522" spans="10:44" ht="12.75"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</row>
    <row r="523" spans="10:44" ht="12.75"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</row>
    <row r="524" spans="10:44" ht="12.75"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</row>
    <row r="525" spans="10:44" ht="12.75"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</row>
    <row r="526" spans="10:44" ht="12.75"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</row>
    <row r="527" spans="10:44" ht="12.75"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</row>
    <row r="528" spans="10:44" ht="12.75"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</row>
    <row r="529" spans="10:44" ht="12.75"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</row>
    <row r="530" spans="10:44" ht="12.75"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</row>
    <row r="531" spans="10:44" ht="12.75"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</row>
    <row r="532" spans="10:44" ht="12.75"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</row>
    <row r="533" spans="10:44" ht="12.75"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</row>
    <row r="534" spans="10:44" ht="12.75"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</row>
    <row r="535" spans="10:44" ht="12.75"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</row>
    <row r="536" spans="10:44" ht="12.75"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</row>
    <row r="537" spans="10:44" ht="12.75"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</row>
    <row r="538" spans="10:44" ht="12.75"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</row>
    <row r="539" spans="10:44" ht="12.75"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</row>
    <row r="540" spans="10:44" ht="12.75"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</row>
    <row r="541" spans="10:44" ht="12.75"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</row>
    <row r="542" spans="10:44" ht="12.75"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</row>
    <row r="543" spans="10:44" ht="12.75"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</row>
    <row r="544" spans="10:44" ht="12.75"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</row>
    <row r="545" spans="10:44" ht="12.75"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</row>
    <row r="546" spans="10:44" ht="12.75"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</row>
    <row r="547" spans="10:44" ht="12.75"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</row>
    <row r="548" spans="10:44" ht="12.75"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</row>
    <row r="549" spans="10:44" ht="12.75"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</row>
    <row r="550" spans="10:44" ht="12.75"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</row>
    <row r="551" spans="10:44" ht="12.75"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</row>
    <row r="552" spans="10:44" ht="12.75"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</row>
    <row r="553" spans="10:44" ht="12.75"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</row>
    <row r="554" spans="10:44" ht="12.75"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</row>
    <row r="555" spans="10:44" ht="12.75"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</row>
    <row r="556" spans="10:44" ht="12.75"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</row>
    <row r="557" spans="10:44" ht="12.75"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</row>
    <row r="558" spans="10:44" ht="12.75"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</row>
    <row r="559" spans="10:44" ht="12.75"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</row>
    <row r="560" spans="10:44" ht="12.75"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</row>
    <row r="561" spans="10:44" ht="12.75"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</row>
    <row r="562" spans="10:44" ht="12.75"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</row>
    <row r="563" spans="10:44" ht="12.75"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</row>
    <row r="564" spans="10:44" ht="12.75"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</row>
    <row r="565" spans="10:44" ht="12.75"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</row>
    <row r="566" spans="10:44" ht="12.75"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</row>
    <row r="567" spans="10:44" ht="12.75"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</row>
    <row r="568" spans="10:44" ht="12.75"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</row>
    <row r="569" spans="10:44" ht="12.75"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</row>
    <row r="570" spans="10:44" ht="12.75"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</row>
    <row r="571" spans="10:44" ht="12.75"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</row>
    <row r="572" spans="10:44" ht="12.75"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</row>
    <row r="573" spans="10:44" ht="12.75"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</row>
    <row r="574" spans="10:44" ht="12.75"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</row>
    <row r="575" spans="10:44" ht="12.75"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</row>
    <row r="576" spans="10:44" ht="12.75"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</row>
    <row r="577" spans="10:44" ht="12.75"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</row>
    <row r="578" spans="10:44" ht="12.75"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</row>
    <row r="579" spans="10:44" ht="12.75"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</row>
    <row r="580" spans="10:44" ht="12.75"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</row>
    <row r="581" spans="10:44" ht="12.75"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</row>
    <row r="582" spans="10:44" ht="12.75"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</row>
    <row r="583" spans="10:44" ht="12.75"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</row>
    <row r="584" spans="10:44" ht="12.75"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</row>
    <row r="585" spans="10:44" ht="12.75"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</row>
    <row r="586" spans="10:44" ht="12.75"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</row>
    <row r="587" spans="10:44" ht="12.75"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</row>
    <row r="588" spans="10:44" ht="12.75"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</row>
    <row r="589" spans="10:44" ht="12.75"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</row>
    <row r="590" spans="10:44" ht="12.75"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</row>
    <row r="591" spans="10:44" ht="12.75"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</row>
    <row r="592" spans="10:44" ht="12.75"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</row>
    <row r="593" spans="10:44" ht="12.75"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</row>
    <row r="594" spans="10:44" ht="12.75"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</row>
    <row r="595" spans="10:44" ht="12.75"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</row>
    <row r="596" spans="10:44" ht="12.75"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</row>
    <row r="597" spans="10:44" ht="12.75"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</row>
    <row r="598" spans="10:44" ht="12.75"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</row>
    <row r="599" spans="10:44" ht="12.75"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</row>
    <row r="600" spans="10:44" ht="12.75"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</row>
    <row r="601" spans="10:44" ht="12.75"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</row>
    <row r="602" spans="10:44" ht="12.75"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</row>
    <row r="603" spans="10:44" ht="12.75"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</row>
    <row r="604" spans="10:44" ht="12.75"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</row>
    <row r="605" spans="10:44" ht="12.75"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</row>
    <row r="606" spans="10:44" ht="12.75"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</row>
    <row r="607" spans="10:44" ht="12.75"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</row>
    <row r="608" spans="10:44" ht="12.75"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</row>
    <row r="609" spans="10:44" ht="12.75"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</row>
    <row r="610" spans="10:44" ht="12.75"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</row>
    <row r="611" spans="10:44" ht="12.75"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</row>
    <row r="612" spans="10:44" ht="12.75"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</row>
    <row r="613" spans="10:44" ht="12.75"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</row>
    <row r="614" spans="10:44" ht="12.75"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</row>
    <row r="615" spans="10:44" ht="12.75"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</row>
    <row r="616" spans="10:44" ht="12.75"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</row>
    <row r="617" spans="10:44" ht="12.75"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</row>
    <row r="618" spans="10:44" ht="12.75"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</row>
    <row r="619" spans="10:44" ht="12.75"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</row>
    <row r="620" spans="10:44" ht="12.75"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</row>
    <row r="621" spans="10:44" ht="12.75"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</row>
    <row r="622" spans="10:44" ht="12.75"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</row>
    <row r="623" spans="10:44" ht="12.75"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</row>
    <row r="624" spans="10:44" ht="12.75"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</row>
    <row r="625" spans="10:44" ht="12.75"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</row>
    <row r="626" spans="10:44" ht="12.75"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</row>
    <row r="627" spans="10:44" ht="12.75"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</row>
    <row r="628" spans="10:44" ht="12.75"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</row>
    <row r="629" spans="10:44" ht="12.75"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</row>
    <row r="630" spans="10:44" ht="12.75"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</row>
    <row r="631" spans="10:44" ht="12.75"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</row>
    <row r="632" spans="10:44" ht="12.75"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</row>
    <row r="633" spans="10:44" ht="12.75"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</row>
    <row r="634" spans="10:44" ht="12.75"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</row>
    <row r="635" spans="10:44" ht="12.75"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</row>
    <row r="636" spans="10:44" ht="12.75"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</row>
    <row r="637" spans="10:44" ht="12.75"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</row>
    <row r="638" spans="10:44" ht="12.75"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</row>
    <row r="639" spans="10:44" ht="12.75"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</row>
    <row r="640" spans="10:44" ht="12.75"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</row>
    <row r="641" spans="10:44" ht="12.75"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</row>
    <row r="642" spans="10:44" ht="12.75"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</row>
    <row r="643" spans="10:44" ht="12.75"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</row>
    <row r="644" spans="10:44" ht="12.75"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</row>
    <row r="645" spans="10:44" ht="12.75"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</row>
    <row r="646" spans="10:44" ht="12.75"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</row>
    <row r="647" spans="10:44" ht="12.75"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</row>
    <row r="648" spans="10:44" ht="12.75"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</row>
    <row r="649" spans="10:44" ht="12.75"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</row>
    <row r="650" spans="10:44" ht="12.75"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</row>
    <row r="651" spans="10:44" ht="12.75"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</row>
    <row r="652" spans="10:44" ht="12.75"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</row>
    <row r="653" spans="10:44" ht="12.75"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</row>
    <row r="654" spans="10:44" ht="12.75"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</row>
    <row r="655" spans="10:44" ht="12.75"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</row>
    <row r="656" spans="10:44" ht="12.75"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</row>
    <row r="657" spans="10:44" ht="12.75"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</row>
    <row r="658" spans="10:44" ht="12.75"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</row>
    <row r="659" spans="10:44" ht="12.75"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</row>
    <row r="660" spans="10:44" ht="12.75"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</row>
    <row r="661" spans="10:44" ht="12.75"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</row>
    <row r="662" spans="10:44" ht="12.75"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</row>
    <row r="663" spans="10:44" ht="12.75"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</row>
    <row r="664" spans="10:44" ht="12.75"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</row>
    <row r="665" spans="10:44" ht="12.75"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</row>
    <row r="666" spans="10:44" ht="12.75"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</row>
    <row r="667" spans="10:44" ht="12.75"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</row>
    <row r="668" spans="10:44" ht="12.75"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</row>
    <row r="669" spans="10:44" ht="12.75"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</row>
    <row r="670" spans="10:44" ht="12.75"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</row>
    <row r="671" spans="10:44" ht="12.75"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</row>
    <row r="672" spans="10:44" ht="12.75"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</row>
    <row r="673" spans="10:44" ht="12.75"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</row>
    <row r="674" spans="10:44" ht="12.75"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</row>
    <row r="675" spans="10:44" ht="12.75"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</row>
    <row r="676" spans="10:44" ht="12.75"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</row>
    <row r="677" spans="10:44" ht="12.75"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</row>
    <row r="678" spans="10:44" ht="12.75"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</row>
    <row r="679" spans="10:44" ht="12.75"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</row>
    <row r="680" spans="10:44" ht="12.75"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</row>
    <row r="681" spans="10:44" ht="12.75"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</row>
    <row r="682" spans="10:44" ht="12.75"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</row>
    <row r="683" spans="10:44" ht="12.75"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</row>
    <row r="684" spans="10:44" ht="12.75"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</row>
    <row r="685" spans="10:44" ht="12.75"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</row>
    <row r="686" spans="10:44" ht="12.75"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</row>
    <row r="687" spans="10:44" ht="12.75"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</row>
    <row r="688" spans="10:44" ht="12.75"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</row>
    <row r="689" spans="10:44" ht="12.75"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</row>
    <row r="690" spans="10:44" ht="12.75"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</row>
    <row r="691" spans="10:44" ht="12.75"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</row>
    <row r="692" spans="10:44" ht="12.75"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</row>
    <row r="693" spans="10:44" ht="12.75"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</row>
    <row r="694" spans="10:44" ht="12.75"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</row>
    <row r="695" spans="10:44" ht="12.75"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</row>
    <row r="696" spans="10:44" ht="12.75"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</row>
    <row r="697" spans="10:44" ht="12.75"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</row>
    <row r="698" spans="10:44" ht="12.75"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</row>
    <row r="699" spans="10:44" ht="12.75"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</row>
    <row r="700" spans="10:44" ht="12.75"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</row>
    <row r="701" spans="10:44" ht="12.75"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</row>
    <row r="702" spans="10:44" ht="12.75"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</row>
    <row r="703" spans="10:44" ht="12.75"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</row>
    <row r="704" spans="10:44" ht="12.75"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</row>
    <row r="705" spans="10:44" ht="12.75"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</row>
    <row r="706" spans="10:44" ht="12.75"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</row>
    <row r="707" spans="10:44" ht="12.75"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</row>
    <row r="708" spans="10:44" ht="12.75"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</row>
    <row r="709" spans="10:44" ht="12.75"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</row>
    <row r="710" spans="10:44" ht="12.75"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</row>
    <row r="711" spans="10:44" ht="12.75"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</row>
    <row r="712" spans="10:44" ht="12.75"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</row>
    <row r="713" spans="10:44" ht="12.75"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</row>
    <row r="714" spans="10:44" ht="12.75"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</row>
    <row r="715" spans="10:44" ht="12.75"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</row>
    <row r="716" spans="10:44" ht="12.75"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</row>
    <row r="717" spans="10:44" ht="12.75"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</row>
    <row r="718" spans="10:44" ht="12.75"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</row>
    <row r="719" spans="10:44" ht="12.75"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</row>
    <row r="720" spans="10:44" ht="12.75"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</row>
    <row r="721" spans="10:44" ht="12.75"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</row>
    <row r="722" spans="10:44" ht="12.75"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</row>
    <row r="723" spans="10:44" ht="12.75"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</row>
    <row r="724" spans="10:44" ht="12.75"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</row>
    <row r="725" spans="10:44" ht="12.75"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</row>
    <row r="726" spans="10:44" ht="12.75"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</row>
    <row r="727" spans="10:44" ht="12.75"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</row>
    <row r="728" spans="10:44" ht="12.75"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</row>
    <row r="729" spans="10:44" ht="12.75"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</row>
    <row r="730" spans="10:44" ht="12.75"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</row>
    <row r="731" spans="10:44" ht="12.75"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</row>
    <row r="732" spans="10:44" ht="12.75"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</row>
    <row r="733" spans="10:44" ht="12.75"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</row>
    <row r="734" spans="10:44" ht="12.75"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</row>
    <row r="735" spans="10:44" ht="12.75"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</row>
    <row r="736" spans="10:44" ht="12.75"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</row>
    <row r="737" spans="10:44" ht="12.75"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</row>
    <row r="738" spans="10:44" ht="12.75"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</row>
    <row r="739" spans="10:44" ht="12.75"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</row>
    <row r="740" spans="10:44" ht="12.75"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</row>
    <row r="741" spans="10:44" ht="12.75"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</row>
    <row r="742" spans="10:44" ht="12.75"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</row>
    <row r="743" spans="10:44" ht="12.75"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</row>
    <row r="744" spans="10:44" ht="12.75"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</row>
    <row r="745" spans="10:44" ht="12.75"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</row>
    <row r="746" spans="10:44" ht="12.75"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</row>
    <row r="747" spans="10:44" ht="12.75"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</row>
    <row r="748" spans="10:44" ht="12.75"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</row>
    <row r="749" spans="10:44" ht="12.75"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</row>
    <row r="750" spans="10:44" ht="12.75"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</row>
    <row r="751" spans="10:44" ht="12.75"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</row>
    <row r="752" spans="10:44" ht="12.75"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</row>
    <row r="753" spans="10:44" ht="12.75"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</row>
    <row r="754" spans="10:44" ht="12.75"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</row>
    <row r="755" spans="10:44" ht="12.75"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</row>
    <row r="756" spans="10:44" ht="12.75"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</row>
    <row r="757" spans="10:44" ht="12.75"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</row>
    <row r="758" spans="10:44" ht="12.75"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</row>
    <row r="759" spans="10:44" ht="12.75"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</row>
    <row r="760" spans="10:44" ht="12.75"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</row>
    <row r="761" spans="10:44" ht="12.75"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</row>
    <row r="762" spans="10:44" ht="12.75"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</row>
    <row r="763" spans="10:44" ht="12.75"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</row>
    <row r="764" spans="10:44" ht="12.75"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</row>
    <row r="765" spans="10:44" ht="12.75"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</row>
    <row r="766" spans="10:44" ht="12.75"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</row>
    <row r="767" spans="10:44" ht="12.75"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</row>
    <row r="768" spans="10:44" ht="12.75"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</row>
    <row r="769" spans="10:44" ht="12.75"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</row>
    <row r="770" spans="10:44" ht="12.75"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</row>
    <row r="771" spans="10:44" ht="12.75"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</row>
    <row r="772" spans="10:44" ht="12.75"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</row>
    <row r="773" spans="10:44" ht="12.75"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</row>
    <row r="774" spans="10:44" ht="12.75"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</row>
    <row r="775" spans="10:44" ht="12.75"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</row>
    <row r="776" spans="10:44" ht="12.75"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</row>
    <row r="777" spans="10:44" ht="12.75"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</row>
    <row r="778" spans="10:44" ht="12.75"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</row>
  </sheetData>
  <mergeCells count="31">
    <mergeCell ref="C2:T2"/>
    <mergeCell ref="H7:H8"/>
    <mergeCell ref="AM6:AR6"/>
    <mergeCell ref="AQ7:AQ8"/>
    <mergeCell ref="AR7:AR8"/>
    <mergeCell ref="D7:D8"/>
    <mergeCell ref="K7:K8"/>
    <mergeCell ref="AN7:AN8"/>
    <mergeCell ref="C3:T3"/>
    <mergeCell ref="AG7:AL7"/>
    <mergeCell ref="J5:AA5"/>
    <mergeCell ref="E7:E8"/>
    <mergeCell ref="AM7:AM8"/>
    <mergeCell ref="F7:F8"/>
    <mergeCell ref="J7:J8"/>
    <mergeCell ref="M7:M8"/>
    <mergeCell ref="N7:N8"/>
    <mergeCell ref="O6:AL6"/>
    <mergeCell ref="O7:T7"/>
    <mergeCell ref="U7:Z7"/>
    <mergeCell ref="AP7:AP8"/>
    <mergeCell ref="AO7:AO8"/>
    <mergeCell ref="L7:L8"/>
    <mergeCell ref="AA7:AF7"/>
    <mergeCell ref="A6:A8"/>
    <mergeCell ref="B6:B8"/>
    <mergeCell ref="I6:N6"/>
    <mergeCell ref="I7:I8"/>
    <mergeCell ref="C6:H6"/>
    <mergeCell ref="C7:C8"/>
    <mergeCell ref="G7:G8"/>
  </mergeCells>
  <conditionalFormatting sqref="AL35:AL41 AL9 AL11:AL33">
    <cfRule type="cellIs" priority="1" dxfId="0" operator="lessThan" stopIfTrue="1">
      <formula>0</formula>
    </cfRule>
  </conditionalFormatting>
  <conditionalFormatting sqref="N50:N65536 T50:T65536 T1:T8 C45:D45 I43 H45 N11:N48 N1:N9 T11:T48">
    <cfRule type="cellIs" priority="2" dxfId="1" operator="lessThan" stopIfTrue="1">
      <formula>0</formula>
    </cfRule>
  </conditionalFormatting>
  <printOptions/>
  <pageMargins left="0" right="0" top="0.17" bottom="0" header="0.17" footer="0"/>
  <pageSetup fitToWidth="2" horizontalDpi="600" verticalDpi="600" orientation="landscape" paperSize="9" scale="55" r:id="rId1"/>
  <colBreaks count="1" manualBreakCount="1">
    <brk id="20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</dc:creator>
  <cp:keywords/>
  <dc:description/>
  <cp:lastModifiedBy>Paradise</cp:lastModifiedBy>
  <cp:lastPrinted>2018-05-31T11:51:20Z</cp:lastPrinted>
  <dcterms:created xsi:type="dcterms:W3CDTF">2004-03-03T07:39:36Z</dcterms:created>
  <dcterms:modified xsi:type="dcterms:W3CDTF">2018-06-26T13:25:26Z</dcterms:modified>
  <cp:category/>
  <cp:version/>
  <cp:contentType/>
  <cp:contentStatus/>
</cp:coreProperties>
</file>