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90" activeTab="0"/>
  </bookViews>
  <sheets>
    <sheet name="дод.3" sheetId="1" r:id="rId1"/>
  </sheets>
  <definedNames>
    <definedName name="_xlfn.AGGREGATE" hidden="1">#NAME?</definedName>
    <definedName name="_xlnm.Print_Titles" localSheetId="0">'дод.3'!$5:$8</definedName>
    <definedName name="_xlnm.Print_Area" localSheetId="0">'дод.3'!$B$1:$Q$339</definedName>
  </definedNames>
  <calcPr fullCalcOnLoad="1"/>
</workbook>
</file>

<file path=xl/sharedStrings.xml><?xml version="1.0" encoding="utf-8"?>
<sst xmlns="http://schemas.openxmlformats.org/spreadsheetml/2006/main" count="705" uniqueCount="535">
  <si>
    <t>Реалізація програм у галузі лісового господарства і мисливства</t>
  </si>
  <si>
    <t>Реалізація програм в галузі сільського господарства</t>
  </si>
  <si>
    <t>7370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</si>
  <si>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</si>
  <si>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</si>
  <si>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</si>
  <si>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</si>
  <si>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Реалізація інвестиційних програм і проектів за рахунок субвенції на здійснення заходів щодо соціально-економічного розвитку окремих територій</t>
  </si>
  <si>
    <t>Реалізація інвестиційних програм і проектів за рахунок субвенції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</si>
  <si>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0421</t>
  </si>
  <si>
    <t>Здійснення заходів з землеустрою 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</si>
  <si>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               роки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</si>
  <si>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                   роки</t>
  </si>
  <si>
    <t>Забезпечення діяльності ветеринарних лікарень та ветеринарних лабораторій</t>
  </si>
  <si>
    <t>Інші заходи у сфері сільського господарства</t>
  </si>
  <si>
    <t>0610</t>
  </si>
  <si>
    <t>Реалізація державних та місцевих житлових програм</t>
  </si>
  <si>
    <t>Будівництво житла для окремих категорій населення відповідно до законодавства</t>
  </si>
  <si>
    <t>Придбання житла для окремих категорій населення відповідно до законодавства</t>
  </si>
  <si>
    <t>0511</t>
  </si>
  <si>
    <t>0320</t>
  </si>
  <si>
    <t>Захист населення і територій від надзвичайних ситуацій техногенного та природного характеру</t>
  </si>
  <si>
    <t>Інша діяльність</t>
  </si>
  <si>
    <t>Міжбюджетні трансферти</t>
  </si>
  <si>
    <t>Дотація з місцевого бюджету за рахунок стабілізаційної дотації з державного бюджету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</si>
  <si>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</si>
  <si>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</si>
  <si>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r>
      <t xml:space="preserve"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</t>
    </r>
    <r>
      <rPr>
        <sz val="11"/>
        <color indexed="12"/>
        <rFont val="Times New Roman"/>
        <family val="1"/>
      </rPr>
      <t>пункту 1 статті 10</t>
    </r>
    <r>
      <rPr>
        <sz val="11"/>
        <rFont val="Times New Roman"/>
        <family val="1"/>
      </rPr>
      <t xml:space="preserve">, а також для осіб з інвалідністю I - II групи, визначених </t>
    </r>
    <r>
      <rPr>
        <sz val="11"/>
        <color indexed="12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1"/>
        <rFont val="Times New Roman"/>
        <family val="1"/>
      </rPr>
      <t>, та осіб, які втратили функціональні можливості нижніх кінцівок, інвалідність яких настала внаслідок поранення, контузії, каліцтва або захворювання, одержаних під час безпосередньої участі в антитерористичній операції, та потребують поліпшення житлових умов за рахунок відповідної субвенції з державного бюджету</t>
    </r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</si>
  <si>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</si>
  <si>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</si>
  <si>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</si>
  <si>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</si>
  <si>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</si>
  <si>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</si>
  <si>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</si>
  <si>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</si>
  <si>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</si>
  <si>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</si>
  <si>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 xml:space="preserve">Субвенція з місцевого бюджету державному бюджету 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</si>
  <si>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</si>
  <si>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реалізацію інвестиційних програм і проектів за рахунок коштів державного фонду регіонального розвитку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</si>
  <si>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</si>
  <si>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будівництва/реконструкції/ремонту/утримання автомобільних доріг загального користування місцевого значення за рахунок відповідної субвенції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</si>
  <si>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</si>
  <si>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</si>
  <si>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</si>
  <si>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</si>
  <si>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виконання інвестиційних програм та проектів</t>
  </si>
  <si>
    <t>Субвенція з місцевого бюджету на розвиток автомобільних доріг загального користування</t>
  </si>
  <si>
    <t>Субвенція з місцевого бюджету на здійснення природоохоронних заходів</t>
  </si>
  <si>
    <t>Субвенція з місцевого бюджету на співфінансування інвестиційних програм і проектів</t>
  </si>
  <si>
    <t>Субвенція з місцевого бюджету на реалізацію проектів співробітництва між територіальними громадами</t>
  </si>
  <si>
    <t>Інші субвенції з місцевого бюджету</t>
  </si>
  <si>
    <t>0110100</t>
  </si>
  <si>
    <t>0113000</t>
  </si>
  <si>
    <t>0117600</t>
  </si>
  <si>
    <t>7300</t>
  </si>
  <si>
    <t>Охорона навколишнього природного середовища</t>
  </si>
  <si>
    <t>Забезпечення діяльності централізованої бухгалтерії</t>
  </si>
  <si>
    <t>0718300</t>
  </si>
  <si>
    <t>2417600</t>
  </si>
  <si>
    <t>2417690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</si>
  <si>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</si>
  <si>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</si>
  <si>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</si>
  <si>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</si>
  <si>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</si>
  <si>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</si>
  <si>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</si>
  <si>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</si>
  <si>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</si>
  <si>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</si>
  <si>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0100000</t>
  </si>
  <si>
    <t>бюджет розвитку</t>
  </si>
  <si>
    <t xml:space="preserve">Всього 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</si>
  <si>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</si>
  <si>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</si>
  <si>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</si>
  <si>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охорони здоров'я  ОДА</t>
  </si>
  <si>
    <t>Освіта</t>
  </si>
  <si>
    <t>1120</t>
  </si>
  <si>
    <t>1140</t>
  </si>
  <si>
    <t>Охорона здоров'я</t>
  </si>
  <si>
    <t>2010</t>
  </si>
  <si>
    <t>Спеціалізована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</si>
  <si>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</si>
  <si>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</si>
  <si>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Спеціалізована амбулаторно-поліклінічна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</si>
  <si>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</si>
  <si>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</si>
  <si>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</si>
  <si>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</si>
  <si>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</si>
  <si>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на придбання ангіографічного обладнання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</si>
  <si>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</si>
  <si>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</si>
  <si>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Культура і мистецтво</t>
  </si>
  <si>
    <t>(тис. грн.)</t>
  </si>
  <si>
    <t>1500000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</si>
  <si>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</si>
  <si>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</si>
  <si>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</si>
  <si>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</si>
  <si>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</si>
  <si>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</si>
  <si>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Здійснення соціальної роботи з вразливими категоріями населення</t>
  </si>
  <si>
    <t>Забезпечення обробки інформації з нарахування та виплати допомог і компенсацій</t>
  </si>
  <si>
    <t>Департамент соціальної та молодіжної політики ОДА</t>
  </si>
  <si>
    <t>3110</t>
  </si>
  <si>
    <t>3111</t>
  </si>
  <si>
    <t>Утримання закладів, що надають соціальні послуги дітям, які опинились в складних життєвих обставинах</t>
  </si>
  <si>
    <t>Служба у справах дітей ОДА</t>
  </si>
  <si>
    <t>Управління культури і мистецтв ОДА</t>
  </si>
  <si>
    <t>1300000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</si>
  <si>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</si>
  <si>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</si>
  <si>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 xml:space="preserve">Проведення навчально-тренувальних зборів і змагань з неолімпійських видів спорту </t>
  </si>
  <si>
    <t>Забезпечення підготовки спортсменів вищих категорій школами вищої спортивної майстерності</t>
  </si>
  <si>
    <t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</si>
  <si>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 фізкультурно-спортивних товариств </t>
  </si>
  <si>
    <t>Фінансова підтримка спортивних споруд, які належать громадським організаціям фізкультурно-спортивної спрямованості</t>
  </si>
  <si>
    <t>Фізична культура і спорт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</si>
  <si>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</si>
  <si>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</si>
  <si>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</si>
  <si>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Надання позашкільної освіти позашкільними закладами освіти, заходи із позашкільної роботи з дітьми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</si>
  <si>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</si>
  <si>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>Інші заходи, пов'язані з економічною діяльністю</t>
  </si>
  <si>
    <t>Обласна рада</t>
  </si>
  <si>
    <t>Сприяння розвитку малого і середнього підприємництва</t>
  </si>
  <si>
    <t>Програма розвитку міжнародного та транскордонного співробітництва на 2016-2020 роки</t>
  </si>
  <si>
    <t xml:space="preserve">Обласний конкурс розвитку територіальних громад області 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</si>
  <si>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</si>
  <si>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</si>
  <si>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Заходи з енергозбереження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</si>
  <si>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</si>
  <si>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Управління у справах національностей та релігій ОДА</t>
  </si>
  <si>
    <t>в тому числі :Програма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</si>
  <si>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</si>
  <si>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Засоби масової інформації</t>
  </si>
  <si>
    <t>Житлово-комунальне господарство</t>
  </si>
  <si>
    <t>Департамент будівництва, містобудування та архітектури ОДА</t>
  </si>
  <si>
    <t>Сільське і лісове господарство, рибне господарство та мисливство</t>
  </si>
  <si>
    <t>Департамент освіти і науки ОДА</t>
  </si>
  <si>
    <t>0100</t>
  </si>
  <si>
    <t>Державне управління</t>
  </si>
  <si>
    <t>Департамент фінансів ОДА</t>
  </si>
  <si>
    <t>Резервний фонд</t>
  </si>
  <si>
    <t>в тому числі: Цільові видатки на  виплату щомісячної державної допомоги ВІЛ-інфікованим дітям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</si>
  <si>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</si>
  <si>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Департамент міжнародного співробітництва та регіонального розвитку ОДА</t>
  </si>
  <si>
    <t>Департамент житлово-комунального господарства енергетики та інфраструктури ОДА</t>
  </si>
  <si>
    <t>Департамент цивільного захисту ОДА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</si>
  <si>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</si>
  <si>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із забезпечення рівних прав та можливостей жінок та чоловіків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</si>
  <si>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</si>
  <si>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</si>
  <si>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>Розвиток дитячо-юнацького та резервного спорту</t>
  </si>
  <si>
    <t>Підтримка і розвиток спортивної інфраструктури</t>
  </si>
  <si>
    <t>Підтримка фізкультурно-спортивного руху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</si>
  <si>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</si>
  <si>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</si>
  <si>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</si>
  <si>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</si>
  <si>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Внески до статутного капіталу суб'єктів господарювання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</si>
  <si>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</si>
  <si>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Багатопрофільна стаціонарна медична допомога населенню</t>
  </si>
  <si>
    <t>Заходи державної політики з питань сім'ї</t>
  </si>
  <si>
    <t>Ліквідація іншого забруднення навколишнього природного середовища</t>
  </si>
  <si>
    <t>Охорона та раціональне використання природних ресурсів</t>
  </si>
  <si>
    <t>для проведення додаткових статистичних досліджень Головним управлінням статистики у Вінницькій області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</si>
  <si>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</si>
  <si>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</si>
  <si>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</si>
  <si>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</si>
  <si>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</si>
  <si>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</si>
  <si>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</si>
  <si>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</si>
  <si>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Головне управління Національної поліціїї у Вінницькій області</t>
  </si>
  <si>
    <t>Управління патрульної поліції у м.Вінниці Департаменту патрульної поліції</t>
  </si>
  <si>
    <t xml:space="preserve"> Департамент захисту економіки Національної поліції України</t>
  </si>
  <si>
    <t>Військова частина 3008 Національної гвардії України</t>
  </si>
  <si>
    <t>Військова частина А2656</t>
  </si>
  <si>
    <t>Військова частина А1119</t>
  </si>
  <si>
    <t>Військова частина В 4050</t>
  </si>
  <si>
    <t>Могилів-Подільський прикордонний загін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</si>
  <si>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</si>
  <si>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</si>
  <si>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</si>
  <si>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</si>
  <si>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інші заходи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</si>
  <si>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</si>
  <si>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в тому числі: Військова частина 3028 Національної гвардії України</t>
  </si>
  <si>
    <t>Інші заходи, пов'язані з економічної діяльності</t>
  </si>
  <si>
    <t>Управління Північного офісу Держаудитслужби у Вінницькій області</t>
  </si>
  <si>
    <t>0180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</si>
  <si>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</si>
  <si>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</si>
  <si>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в т.ч. - КЗ "База спеціального медичного постачання"</t>
  </si>
  <si>
    <t>Здійснення заходів в рамках проведення експеременту з розвитку автомобільних доріг загального користування в усіх областях та м.Києві, а також дорожньої інфраструктури у м.Києві</t>
  </si>
  <si>
    <t>Заходи щодо охорони тваринного світу та боротьби з браконьєрством</t>
  </si>
  <si>
    <t>Державна екологічна інспекція у Вінницькій області</t>
  </si>
  <si>
    <t>Департамент агропромислового розвитку, екології та природних ресурсів ОДА</t>
  </si>
  <si>
    <t>Військова частина А1445</t>
  </si>
  <si>
    <t>Військова частина А1619 через кев м.Вінниця</t>
  </si>
  <si>
    <t>0110150</t>
  </si>
  <si>
    <t>0150</t>
  </si>
  <si>
    <t>Інші заклади та заходи</t>
  </si>
  <si>
    <t>7690</t>
  </si>
  <si>
    <t>7693</t>
  </si>
  <si>
    <t>0117693</t>
  </si>
  <si>
    <t>Інша економічна діяльність</t>
  </si>
  <si>
    <t>0490</t>
  </si>
  <si>
    <t>0117690</t>
  </si>
  <si>
    <t>0110180</t>
  </si>
  <si>
    <t>0133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</si>
  <si>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</si>
  <si>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Інша діяльність у сфері державного управління</t>
  </si>
  <si>
    <t>Реалізація інших заходів щодо соціально-економічного розвитку територій</t>
  </si>
  <si>
    <t>Програма економічного і соціального розвитку Вінницької області на 2018 рік</t>
  </si>
  <si>
    <t>0540</t>
  </si>
  <si>
    <t xml:space="preserve">Інша діяльність у сфері екології та охорони природних ресурсів </t>
  </si>
  <si>
    <t>0600000</t>
  </si>
  <si>
    <t>0610000</t>
  </si>
  <si>
    <t>0990</t>
  </si>
  <si>
    <t>1040</t>
  </si>
  <si>
    <t>0611040</t>
  </si>
  <si>
    <t>0611050</t>
  </si>
  <si>
    <t>0611060</t>
  </si>
  <si>
    <t>0611070</t>
  </si>
  <si>
    <t>0611080</t>
  </si>
  <si>
    <t>0611090</t>
  </si>
  <si>
    <t>0611120</t>
  </si>
  <si>
    <t>0611140</t>
  </si>
  <si>
    <t>0613000</t>
  </si>
  <si>
    <t>0614000</t>
  </si>
  <si>
    <t xml:space="preserve">Підготовка  кадрів професійно-технічними закладами та іншими закладами освіти  </t>
  </si>
  <si>
    <t xml:space="preserve">Підготовка кадрів вищими навчальними закладами І-ІІ рівнів акредитації (коледжами, технікумами, училищами) </t>
  </si>
  <si>
    <t>0611160</t>
  </si>
  <si>
    <t>Інші програми, заклади та заходи у сфері освіти</t>
  </si>
  <si>
    <t>0613140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</si>
  <si>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</si>
  <si>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</si>
  <si>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0617300</t>
  </si>
  <si>
    <t>0617321</t>
  </si>
  <si>
    <t>Будівництво та регіональний розвиток</t>
  </si>
  <si>
    <t>0443</t>
  </si>
  <si>
    <r>
      <t>Будівництво</t>
    </r>
    <r>
      <rPr>
        <sz val="11"/>
        <rFont val="Times New Roman"/>
        <family val="1"/>
      </rPr>
      <t xml:space="preserve"> освітніх установ та закладів</t>
    </r>
  </si>
  <si>
    <t>2500000</t>
  </si>
  <si>
    <t>2510000</t>
  </si>
  <si>
    <t>2517600</t>
  </si>
  <si>
    <t xml:space="preserve">Обласна програма підтримки утримання об’єктів спільної  власності територіальних громад області </t>
  </si>
  <si>
    <t>Інші програми та заходи, пов'язані з економічною діяльністю</t>
  </si>
  <si>
    <t>0611000</t>
  </si>
  <si>
    <t xml:space="preserve">Підвищення кваліфікації, перепідготовка кадрів  закладами післядипломної освіти </t>
  </si>
  <si>
    <t xml:space="preserve">Обласна цільова програма роботи з обдарованою молоддю на  роки                    </t>
  </si>
  <si>
    <t>1100000</t>
  </si>
  <si>
    <t>1110000</t>
  </si>
  <si>
    <t>1115000</t>
  </si>
  <si>
    <t>0810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</si>
  <si>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</si>
  <si>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</si>
  <si>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</si>
  <si>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</si>
  <si>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</si>
  <si>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</si>
  <si>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</si>
  <si>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</si>
  <si>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1115032</t>
  </si>
  <si>
    <t>1115033</t>
  </si>
  <si>
    <t>1115040</t>
  </si>
  <si>
    <t>1115041</t>
  </si>
  <si>
    <t>1115042</t>
  </si>
  <si>
    <t>1115050</t>
  </si>
  <si>
    <t>1115053</t>
  </si>
  <si>
    <t>1115060</t>
  </si>
  <si>
    <t>1115051</t>
  </si>
  <si>
    <t>1115061</t>
  </si>
  <si>
    <t>1115062</t>
  </si>
  <si>
    <t>Утримання та фінансова підтримка спортивних споруд</t>
  </si>
  <si>
    <t>1115063</t>
  </si>
  <si>
    <t>0700000</t>
  </si>
  <si>
    <t>0710000</t>
  </si>
  <si>
    <t>0711000</t>
  </si>
  <si>
    <t>Підготовка кадрів вищими навчальними закладами I - II рівнів акредитації (коледжами, технікумами, училищами)</t>
  </si>
  <si>
    <t>Підвищення кваліфікації, перепідготовка кадрів закладами післядипломної освіти</t>
  </si>
  <si>
    <t>0711120</t>
  </si>
  <si>
    <t>0711140</t>
  </si>
  <si>
    <t>0712000</t>
  </si>
  <si>
    <t>0712010</t>
  </si>
  <si>
    <t>0712060</t>
  </si>
  <si>
    <t>0712070</t>
  </si>
  <si>
    <t>0712090</t>
  </si>
  <si>
    <t>0712130</t>
  </si>
  <si>
    <t>0714000</t>
  </si>
  <si>
    <t>0470</t>
  </si>
  <si>
    <t>0712020</t>
  </si>
  <si>
    <t>0712040</t>
  </si>
  <si>
    <t>Санаторно-курортна допомога населенню</t>
  </si>
  <si>
    <t>0712050</t>
  </si>
  <si>
    <t>Екстрена та швидка медична допомога населенню</t>
  </si>
  <si>
    <t>0712120</t>
  </si>
  <si>
    <t>0712150</t>
  </si>
  <si>
    <t>Інші програми, заклади та заходи у сфері охорони здоров'я</t>
  </si>
  <si>
    <t>0712146</t>
  </si>
  <si>
    <t xml:space="preserve">Відшкодування вартості лікарських засобів для лікування окремих захворювань </t>
  </si>
  <si>
    <t>0712144</t>
  </si>
  <si>
    <t>Централізовані заходи з лікування хворих на цукровий та нецукровий діабет</t>
  </si>
  <si>
    <t>Забезпечення діяльності бібліотек</t>
  </si>
  <si>
    <t>0714030</t>
  </si>
  <si>
    <t>0718330</t>
  </si>
  <si>
    <t>0718340</t>
  </si>
  <si>
    <t>Інша діяльність у сфері екології та охорони природних ресурсів</t>
  </si>
  <si>
    <t>Природоохоронні заходи за рахунок цільових фондів</t>
  </si>
  <si>
    <t>0717300</t>
  </si>
  <si>
    <t>0717322</t>
  </si>
  <si>
    <t>Будівництво медичних установ та закладів</t>
  </si>
  <si>
    <t>0800000</t>
  </si>
  <si>
    <t>0810000</t>
  </si>
  <si>
    <t>0813000</t>
  </si>
  <si>
    <t>0813100</t>
  </si>
  <si>
    <t>0813101</t>
  </si>
  <si>
    <t>0813102</t>
  </si>
  <si>
    <t>0813110</t>
  </si>
  <si>
    <t>0813111</t>
  </si>
  <si>
    <t>0813130</t>
  </si>
  <si>
    <t>0813131</t>
  </si>
  <si>
    <t>0813133</t>
  </si>
  <si>
    <t>0813140</t>
  </si>
  <si>
    <t>Забезпечення соціальними послугами стаціонарного 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</si>
  <si>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</si>
  <si>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0813121</t>
  </si>
  <si>
    <t>Утримання та забезпечення діяльності центрів соціальних служб для сім'ї, дітей та молоді</t>
  </si>
  <si>
    <t>0813122</t>
  </si>
  <si>
    <t>0813123</t>
  </si>
  <si>
    <t>Інші заходи та заклади молодіжної політики</t>
  </si>
  <si>
    <t>0817300</t>
  </si>
  <si>
    <t>0817323</t>
  </si>
  <si>
    <t>Будівництво установ та закладів соціальної сфери</t>
  </si>
  <si>
    <t>0900000</t>
  </si>
  <si>
    <t>0910000</t>
  </si>
  <si>
    <t>0913000</t>
  </si>
  <si>
    <t>0913110</t>
  </si>
  <si>
    <t>0913111</t>
  </si>
  <si>
    <t>1000000</t>
  </si>
  <si>
    <t>1010000</t>
  </si>
  <si>
    <t>1011000</t>
  </si>
  <si>
    <t>1011120</t>
  </si>
  <si>
    <t>1011140</t>
  </si>
  <si>
    <t>1014000</t>
  </si>
  <si>
    <t>1014010</t>
  </si>
  <si>
    <t>1014020</t>
  </si>
  <si>
    <t>1014030</t>
  </si>
  <si>
    <t>1014080</t>
  </si>
  <si>
    <t>Фінансова підтримка театрів</t>
  </si>
  <si>
    <t>Фінансова підтримка філармоній, художніх і музичних колективів, ансамблів, концертних та циркових організацій</t>
  </si>
  <si>
    <t>1014040</t>
  </si>
  <si>
    <t>1014050</t>
  </si>
  <si>
    <t>Забезпечення діяльності музеїв і виставок</t>
  </si>
  <si>
    <t>Забезпечення діяльності заповідників</t>
  </si>
  <si>
    <t>Інші заклади та заходи в галузі культури і мистецтва</t>
  </si>
  <si>
    <t>Єдина комплексна програма розвитку галузі культури і духовного відродження у Вінницькій області на       роки</t>
  </si>
  <si>
    <t>0830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</si>
  <si>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</si>
  <si>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</si>
  <si>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</si>
  <si>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</si>
  <si>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Єдина комплексна програма розвитку галузі культури і духовного відродження у Вінницькій області на  роки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</si>
  <si>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</si>
  <si>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</si>
  <si>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</si>
  <si>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інших об'єктів соціальної та виробничої інфраструктури комунальної власності</t>
    </r>
  </si>
  <si>
    <t>Утримання та розвиток транспортної інфраструктури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</si>
  <si>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</si>
  <si>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</si>
  <si>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</si>
  <si>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Проектування, реставрація та охорона пам'яток архітектури</t>
  </si>
  <si>
    <t>Розроблення схем планування та забудови територій (містобудівної документації)</t>
  </si>
  <si>
    <r>
      <t>Будівництво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об'єктів житлово-комунального господарства</t>
    </r>
  </si>
  <si>
    <t>Будівництво об'єктів соціально-культурного призначення</t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</si>
  <si>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освітніх установ та закладів</t>
    </r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</si>
  <si>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медичних установ та закладів</t>
    </r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</si>
  <si>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установ та закладів соціальної сфери</t>
    </r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</si>
  <si>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установ та закладів культури</t>
    </r>
  </si>
  <si>
    <r>
      <t>Будівництво</t>
    </r>
    <r>
      <rPr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споруд, установ та закладів фізичної культури і спорту</t>
    </r>
  </si>
  <si>
    <r>
      <t>Будівництво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інших об'єктів соціальної та виробничої інфраструктури комунальної власності</t>
    </r>
  </si>
  <si>
    <t>Реалізація інвестиційних програм і проектів за рахунок коштів державного фонду регіонального розвитку</t>
  </si>
  <si>
    <t>Транспорт та транспортна інфраструктура, дорожнє господарство</t>
  </si>
  <si>
    <t>0117680</t>
  </si>
  <si>
    <t>Членські внески до асоціацій органів місцевого самоврядування</t>
  </si>
  <si>
    <t>7630</t>
  </si>
  <si>
    <t>7680</t>
  </si>
  <si>
    <t>Реалізація програм і заходів в галузі зовнішньоекономічної діяльності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</si>
  <si>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</si>
  <si>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</si>
  <si>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</si>
  <si>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</si>
  <si>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2300000</t>
  </si>
  <si>
    <t>2310000</t>
  </si>
  <si>
    <t>2318400</t>
  </si>
  <si>
    <t xml:space="preserve">2318410 </t>
  </si>
  <si>
    <t xml:space="preserve">2318420 </t>
  </si>
  <si>
    <t>Код ФКВКБ/КТКВК</t>
  </si>
  <si>
    <t>0490 /180410</t>
  </si>
  <si>
    <t>0411     /180404</t>
  </si>
  <si>
    <t>0490      /180410</t>
  </si>
  <si>
    <t>0922     /070301</t>
  </si>
  <si>
    <t>0922   /070302</t>
  </si>
  <si>
    <t>0910             /070303</t>
  </si>
  <si>
    <t>0922      /070304</t>
  </si>
  <si>
    <t>0922      /070307</t>
  </si>
  <si>
    <t>0960   /070401</t>
  </si>
  <si>
    <t>0930    /070501</t>
  </si>
  <si>
    <t>0941 /070601</t>
  </si>
  <si>
    <t>0950            /070701</t>
  </si>
  <si>
    <t>1040  /091108</t>
  </si>
  <si>
    <t>0828       /110204</t>
  </si>
  <si>
    <t>0950 /070701</t>
  </si>
  <si>
    <t>0731 /080101</t>
  </si>
  <si>
    <t>0732  /080201</t>
  </si>
  <si>
    <t>0734   /080204</t>
  </si>
  <si>
    <t>0761 /080207</t>
  </si>
  <si>
    <t>0762 /08/0208</t>
  </si>
  <si>
    <t>0724 /080209</t>
  </si>
  <si>
    <t>0722 /080400</t>
  </si>
  <si>
    <t>0740 /080704</t>
  </si>
  <si>
    <t>0763 /081001</t>
  </si>
  <si>
    <t>0763 /081002</t>
  </si>
  <si>
    <t>0763 /081009</t>
  </si>
  <si>
    <t>0824 /110201</t>
  </si>
  <si>
    <t>0513 /240603</t>
  </si>
  <si>
    <t>0520 /240605</t>
  </si>
  <si>
    <t>0443 /150122</t>
  </si>
  <si>
    <t>1010 /090601</t>
  </si>
  <si>
    <t>1020 /090901</t>
  </si>
  <si>
    <t>1040 /090700</t>
  </si>
  <si>
    <t>1040 /091101</t>
  </si>
  <si>
    <t>1040 091104</t>
  </si>
  <si>
    <t>1040 /091104</t>
  </si>
  <si>
    <t>1040 /091103</t>
  </si>
  <si>
    <t>1040 091108</t>
  </si>
  <si>
    <t>1030 /091209</t>
  </si>
  <si>
    <t>1090 /091212</t>
  </si>
  <si>
    <t>1090 /091214</t>
  </si>
  <si>
    <t>0821 /110102</t>
  </si>
  <si>
    <t>0822 /110103</t>
  </si>
  <si>
    <t>0824 /110202</t>
  </si>
  <si>
    <t>0827 /110203</t>
  </si>
  <si>
    <t>0829 /110502</t>
  </si>
  <si>
    <t>0810 /130102</t>
  </si>
  <si>
    <t>0810 /130106</t>
  </si>
  <si>
    <t>0810 /130104</t>
  </si>
  <si>
    <t>0810 /130105</t>
  </si>
  <si>
    <t>0810 /130107</t>
  </si>
  <si>
    <t>0810 /130203</t>
  </si>
  <si>
    <t>0810 /130114</t>
  </si>
  <si>
    <t>0810 /130110</t>
  </si>
  <si>
    <t>0810 /130205</t>
  </si>
  <si>
    <t>810 /130201</t>
  </si>
  <si>
    <t>0810 /130204</t>
  </si>
  <si>
    <t>0810 /130115</t>
  </si>
  <si>
    <t>0810 /130112</t>
  </si>
  <si>
    <t>0620 /100302</t>
  </si>
  <si>
    <t>0640 /100602</t>
  </si>
  <si>
    <t>0456 /170703</t>
  </si>
  <si>
    <t>0470 /180107</t>
  </si>
  <si>
    <t>0490 /180409</t>
  </si>
  <si>
    <t>0513 240603</t>
  </si>
  <si>
    <t>0540 /240604</t>
  </si>
  <si>
    <t>0443 /150101</t>
  </si>
  <si>
    <t>0830 /120000</t>
  </si>
  <si>
    <t>0421 /160101</t>
  </si>
  <si>
    <t>0422 /160903</t>
  </si>
  <si>
    <t>0422 160903</t>
  </si>
  <si>
    <t>0421 /160903</t>
  </si>
  <si>
    <t>0421 /</t>
  </si>
  <si>
    <t>0421 /160904</t>
  </si>
  <si>
    <t>0443 /150201</t>
  </si>
  <si>
    <t>Директор Департаменту фінансів Вінницької ОДА</t>
  </si>
  <si>
    <t>М.Копачевський</t>
  </si>
  <si>
    <t>0712140</t>
  </si>
  <si>
    <t>Програми і централізовані заходи у галузі охорони здоров"я</t>
  </si>
  <si>
    <t>0611110</t>
  </si>
  <si>
    <t>Соціальний захист ветеранів війни та праці</t>
  </si>
  <si>
    <t>Управління фізичної культури та спорту ОДА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</si>
  <si>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</si>
  <si>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Департамент житлово-комунального господарства, енергетики та інфраструктури ОДА</t>
  </si>
  <si>
    <t>0113240</t>
  </si>
  <si>
    <t>0113242</t>
  </si>
  <si>
    <t>Інші заходи у сфері соціального захисту і соціального забезпечення</t>
  </si>
  <si>
    <t>1090</t>
  </si>
  <si>
    <r>
      <t xml:space="preserve">Забезпечення належних умов для виховання та розвитку дітей-сиріт і дітей, позбавлених батьківського піклування, в дитячих будинках, </t>
    </r>
    <r>
      <rPr>
        <sz val="11"/>
        <color indexed="23"/>
        <rFont val="Times New Roman"/>
        <family val="1"/>
      </rPr>
      <t xml:space="preserve">у тому числі сімейного типу, прийомних сім'ях патронатного вихователя </t>
    </r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</si>
  <si>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</si>
  <si>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</si>
  <si>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</si>
  <si>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</si>
  <si>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0712151</t>
  </si>
  <si>
    <t>0763</t>
  </si>
  <si>
    <t>Забезпечення діяльності інших закладів у сфері охорони здоров'я</t>
  </si>
  <si>
    <t>0712152</t>
  </si>
  <si>
    <t>Інші програми та заходи у сфері охорони здоров'я</t>
  </si>
  <si>
    <t xml:space="preserve"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</t>
  </si>
  <si>
    <t>Надання фінансової підтримки громадським організаціям ветеранів і осіб з інвалідністю, діяльність яких  має соціальну спрямованість</t>
  </si>
  <si>
    <t>0813200</t>
  </si>
  <si>
    <t>0813240</t>
  </si>
  <si>
    <t>0813241</t>
  </si>
  <si>
    <t>0813242</t>
  </si>
  <si>
    <t>091214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</si>
  <si>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</si>
  <si>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соціальнго захисту і соціального забезпечення</t>
  </si>
  <si>
    <t>1014081</t>
  </si>
  <si>
    <t>1014082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</si>
  <si>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</si>
  <si>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</si>
  <si>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</si>
  <si>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</si>
  <si>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</si>
  <si>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державного бюджету</t>
  </si>
  <si>
    <t>0813190</t>
  </si>
  <si>
    <t>0813192</t>
  </si>
  <si>
    <t>0111 /010116</t>
  </si>
  <si>
    <t>090412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</si>
  <si>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</si>
  <si>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УТОЧНЕНИЙ РОЗПОДІЛ
видатків обласного бюджету  на 2018 рік</t>
  </si>
  <si>
    <t>Керівник апарату облдержадміністрації</t>
  </si>
  <si>
    <t xml:space="preserve">      В.БОЙКО</t>
  </si>
  <si>
    <t>0817363</t>
  </si>
  <si>
    <t>0817360</t>
  </si>
  <si>
    <t>Виконання інвестеційних 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</si>
  <si>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</si>
  <si>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</si>
  <si>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</si>
  <si>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Додаток 3
до розпорядження голови 
обласної державної адміністрації</t>
  </si>
  <si>
    <t>23  січня  2018 року № 31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</si>
</sst>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  <numFmt numFmtId="206" formatCode="#,##0.000"/>
    <numFmt numFmtId="207" formatCode="#,##0.00000"/>
    <numFmt numFmtId="208" formatCode="#,##0.000000"/>
    <numFmt numFmtId="209" formatCode="#,##0.0000000"/>
    <numFmt numFmtId="210" formatCode="#,##0.00000000"/>
    <numFmt numFmtId="211" formatCode="0.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 Cyr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Times New Roman Cyr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23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191" fontId="1" fillId="0" borderId="0" applyFont="0" applyFill="0" applyBorder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6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1" fillId="26" borderId="1" applyNumberFormat="0" applyAlignment="0" applyProtection="0"/>
    <xf numFmtId="0" fontId="24" fillId="0" borderId="0">
      <alignment/>
      <protection/>
    </xf>
    <xf numFmtId="0" fontId="48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2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4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206" fontId="34" fillId="0" borderId="12" xfId="96" applyNumberFormat="1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0" xfId="0" applyFont="1" applyFill="1" applyAlignment="1">
      <alignment/>
    </xf>
    <xf numFmtId="49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/>
    </xf>
    <xf numFmtId="0" fontId="37" fillId="0" borderId="12" xfId="0" applyFont="1" applyFill="1" applyBorder="1" applyAlignment="1">
      <alignment vertical="center" wrapText="1"/>
    </xf>
    <xf numFmtId="0" fontId="30" fillId="0" borderId="0" xfId="0" applyFont="1" applyFill="1" applyAlignment="1">
      <alignment wrapText="1"/>
    </xf>
    <xf numFmtId="0" fontId="30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206" fontId="33" fillId="0" borderId="12" xfId="96" applyNumberFormat="1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06" fontId="35" fillId="0" borderId="12" xfId="96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206" fontId="49" fillId="0" borderId="12" xfId="96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206" fontId="47" fillId="0" borderId="12" xfId="96" applyNumberFormat="1" applyFont="1" applyFill="1" applyBorder="1" applyAlignment="1">
      <alignment horizontal="center" vertical="center"/>
      <protection/>
    </xf>
    <xf numFmtId="206" fontId="46" fillId="0" borderId="12" xfId="96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9" fillId="0" borderId="12" xfId="0" applyFont="1" applyFill="1" applyBorder="1" applyAlignment="1">
      <alignment/>
    </xf>
    <xf numFmtId="0" fontId="64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37" fillId="0" borderId="17" xfId="0" applyFont="1" applyFill="1" applyBorder="1" applyAlignment="1">
      <alignment vertical="center" wrapText="1"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23" fillId="0" borderId="0" xfId="0" applyFont="1" applyFill="1" applyAlignment="1">
      <alignment/>
    </xf>
    <xf numFmtId="207" fontId="34" fillId="0" borderId="0" xfId="96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right"/>
    </xf>
    <xf numFmtId="206" fontId="34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57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206" fontId="58" fillId="0" borderId="0" xfId="106" applyNumberFormat="1" applyFont="1" applyFill="1" applyBorder="1" applyAlignment="1" applyProtection="1">
      <alignment horizontal="center" vertical="center"/>
      <protection/>
    </xf>
    <xf numFmtId="206" fontId="34" fillId="0" borderId="0" xfId="0" applyNumberFormat="1" applyFont="1" applyFill="1" applyBorder="1" applyAlignment="1" applyProtection="1">
      <alignment/>
      <protection/>
    </xf>
    <xf numFmtId="210" fontId="54" fillId="0" borderId="0" xfId="0" applyNumberFormat="1" applyFont="1" applyFill="1" applyBorder="1" applyAlignment="1" applyProtection="1">
      <alignment/>
      <protection/>
    </xf>
    <xf numFmtId="206" fontId="33" fillId="0" borderId="0" xfId="0" applyNumberFormat="1" applyFont="1" applyFill="1" applyBorder="1" applyAlignment="1" applyProtection="1">
      <alignment horizontal="center"/>
      <protection/>
    </xf>
    <xf numFmtId="206" fontId="33" fillId="0" borderId="0" xfId="0" applyNumberFormat="1" applyFont="1" applyFill="1" applyBorder="1" applyAlignment="1" applyProtection="1">
      <alignment/>
      <protection/>
    </xf>
    <xf numFmtId="196" fontId="33" fillId="0" borderId="0" xfId="0" applyNumberFormat="1" applyFont="1" applyFill="1" applyAlignment="1" applyProtection="1">
      <alignment/>
      <protection/>
    </xf>
    <xf numFmtId="196" fontId="34" fillId="0" borderId="0" xfId="0" applyNumberFormat="1" applyFont="1" applyFill="1" applyAlignment="1" applyProtection="1">
      <alignment/>
      <protection/>
    </xf>
    <xf numFmtId="196" fontId="34" fillId="0" borderId="0" xfId="0" applyNumberFormat="1" applyFont="1" applyFill="1" applyBorder="1" applyAlignment="1" applyProtection="1">
      <alignment/>
      <protection/>
    </xf>
    <xf numFmtId="196" fontId="33" fillId="0" borderId="0" xfId="0" applyNumberFormat="1" applyFont="1" applyFill="1" applyBorder="1" applyAlignment="1" applyProtection="1">
      <alignment/>
      <protection/>
    </xf>
    <xf numFmtId="0" fontId="21" fillId="13" borderId="0" xfId="0" applyNumberFormat="1" applyFont="1" applyFill="1" applyAlignment="1" applyProtection="1">
      <alignment/>
      <protection/>
    </xf>
    <xf numFmtId="0" fontId="33" fillId="13" borderId="0" xfId="0" applyFont="1" applyFill="1" applyAlignment="1">
      <alignment/>
    </xf>
    <xf numFmtId="0" fontId="21" fillId="13" borderId="0" xfId="0" applyFont="1" applyFill="1" applyAlignment="1">
      <alignment/>
    </xf>
    <xf numFmtId="206" fontId="68" fillId="0" borderId="0" xfId="0" applyNumberFormat="1" applyFont="1" applyFill="1" applyBorder="1" applyAlignment="1">
      <alignment horizontal="center" vertical="center"/>
    </xf>
    <xf numFmtId="207" fontId="68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Alignment="1">
      <alignment/>
    </xf>
    <xf numFmtId="206" fontId="67" fillId="0" borderId="0" xfId="0" applyNumberFormat="1" applyFont="1" applyFill="1" applyBorder="1" applyAlignment="1">
      <alignment horizontal="center" vertical="center"/>
    </xf>
    <xf numFmtId="207" fontId="68" fillId="0" borderId="0" xfId="0" applyNumberFormat="1" applyFont="1" applyFill="1" applyAlignment="1">
      <alignment/>
    </xf>
    <xf numFmtId="197" fontId="68" fillId="0" borderId="0" xfId="0" applyNumberFormat="1" applyFont="1" applyFill="1" applyAlignment="1">
      <alignment/>
    </xf>
    <xf numFmtId="206" fontId="71" fillId="0" borderId="0" xfId="0" applyNumberFormat="1" applyFont="1" applyFill="1" applyBorder="1" applyAlignment="1">
      <alignment horizontal="center" vertical="center"/>
    </xf>
    <xf numFmtId="196" fontId="68" fillId="0" borderId="0" xfId="0" applyNumberFormat="1" applyFont="1" applyFill="1" applyAlignment="1">
      <alignment horizontal="center"/>
    </xf>
    <xf numFmtId="196" fontId="72" fillId="0" borderId="0" xfId="0" applyNumberFormat="1" applyFont="1" applyFill="1" applyAlignment="1">
      <alignment horizontal="center"/>
    </xf>
    <xf numFmtId="206" fontId="69" fillId="0" borderId="12" xfId="96" applyNumberFormat="1" applyFont="1" applyFill="1" applyBorder="1" applyAlignment="1">
      <alignment horizontal="center" vertical="center"/>
      <protection/>
    </xf>
    <xf numFmtId="206" fontId="70" fillId="0" borderId="12" xfId="96" applyNumberFormat="1" applyFont="1" applyFill="1" applyBorder="1" applyAlignment="1">
      <alignment horizontal="center" vertical="center"/>
      <protection/>
    </xf>
    <xf numFmtId="0" fontId="37" fillId="0" borderId="12" xfId="0" applyFont="1" applyFill="1" applyBorder="1" applyAlignment="1">
      <alignment/>
    </xf>
    <xf numFmtId="0" fontId="68" fillId="0" borderId="0" xfId="0" applyFont="1" applyFill="1" applyAlignment="1">
      <alignment/>
    </xf>
    <xf numFmtId="0" fontId="72" fillId="0" borderId="0" xfId="0" applyFont="1" applyFill="1" applyAlignment="1">
      <alignment/>
    </xf>
    <xf numFmtId="207" fontId="71" fillId="0" borderId="0" xfId="0" applyNumberFormat="1" applyFont="1" applyFill="1" applyBorder="1" applyAlignment="1">
      <alignment horizontal="center" vertical="center"/>
    </xf>
    <xf numFmtId="207" fontId="67" fillId="0" borderId="0" xfId="0" applyNumberFormat="1" applyFont="1" applyFill="1" applyBorder="1" applyAlignment="1">
      <alignment horizontal="center" vertical="center"/>
    </xf>
    <xf numFmtId="211" fontId="72" fillId="0" borderId="0" xfId="0" applyNumberFormat="1" applyFont="1" applyFill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56" fillId="0" borderId="0" xfId="0" applyFont="1" applyFill="1" applyAlignment="1">
      <alignment horizontal="center"/>
    </xf>
    <xf numFmtId="49" fontId="29" fillId="27" borderId="12" xfId="0" applyNumberFormat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206" fontId="69" fillId="27" borderId="12" xfId="96" applyNumberFormat="1" applyFont="1" applyFill="1" applyBorder="1" applyAlignment="1">
      <alignment horizontal="center" vertical="center"/>
      <protection/>
    </xf>
    <xf numFmtId="207" fontId="69" fillId="27" borderId="12" xfId="96" applyNumberFormat="1" applyFont="1" applyFill="1" applyBorder="1" applyAlignment="1">
      <alignment horizontal="center" vertical="center"/>
      <protection/>
    </xf>
    <xf numFmtId="49" fontId="38" fillId="27" borderId="12" xfId="0" applyNumberFormat="1" applyFont="1" applyFill="1" applyBorder="1" applyAlignment="1">
      <alignment horizontal="center" vertical="center" wrapText="1"/>
    </xf>
    <xf numFmtId="0" fontId="51" fillId="27" borderId="17" xfId="0" applyFont="1" applyFill="1" applyBorder="1" applyAlignment="1">
      <alignment horizontal="center" vertical="center" wrapText="1"/>
    </xf>
    <xf numFmtId="0" fontId="51" fillId="27" borderId="19" xfId="0" applyFont="1" applyFill="1" applyBorder="1" applyAlignment="1">
      <alignment horizontal="center" vertical="center" wrapText="1"/>
    </xf>
    <xf numFmtId="0" fontId="51" fillId="27" borderId="18" xfId="0" applyFont="1" applyFill="1" applyBorder="1" applyAlignment="1">
      <alignment horizontal="center" vertical="center" wrapText="1"/>
    </xf>
    <xf numFmtId="206" fontId="70" fillId="27" borderId="12" xfId="96" applyNumberFormat="1" applyFont="1" applyFill="1" applyBorder="1" applyAlignment="1">
      <alignment horizontal="center" vertical="center"/>
      <protection/>
    </xf>
    <xf numFmtId="207" fontId="70" fillId="27" borderId="12" xfId="96" applyNumberFormat="1" applyFont="1" applyFill="1" applyBorder="1" applyAlignment="1">
      <alignment horizontal="center" vertical="center"/>
      <protection/>
    </xf>
    <xf numFmtId="0" fontId="29" fillId="27" borderId="12" xfId="0" applyFont="1" applyFill="1" applyBorder="1" applyAlignment="1">
      <alignment horizontal="center" vertical="center" wrapText="1"/>
    </xf>
    <xf numFmtId="0" fontId="29" fillId="27" borderId="17" xfId="0" applyFont="1" applyFill="1" applyBorder="1" applyAlignment="1">
      <alignment horizontal="center" vertical="center" wrapText="1"/>
    </xf>
    <xf numFmtId="0" fontId="29" fillId="27" borderId="18" xfId="0" applyFont="1" applyFill="1" applyBorder="1" applyAlignment="1">
      <alignment horizontal="center" vertical="center" wrapText="1"/>
    </xf>
    <xf numFmtId="206" fontId="33" fillId="27" borderId="12" xfId="96" applyNumberFormat="1" applyFont="1" applyFill="1" applyBorder="1" applyAlignment="1">
      <alignment horizontal="center" vertical="center"/>
      <protection/>
    </xf>
    <xf numFmtId="49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wrapText="1"/>
    </xf>
    <xf numFmtId="206" fontId="34" fillId="27" borderId="12" xfId="96" applyNumberFormat="1" applyFont="1" applyFill="1" applyBorder="1" applyAlignment="1">
      <alignment horizontal="center" vertical="center"/>
      <protection/>
    </xf>
    <xf numFmtId="0" fontId="30" fillId="27" borderId="0" xfId="0" applyFont="1" applyFill="1" applyAlignment="1">
      <alignment wrapText="1"/>
    </xf>
    <xf numFmtId="0" fontId="29" fillId="27" borderId="12" xfId="0" applyFont="1" applyFill="1" applyBorder="1" applyAlignment="1">
      <alignment vertical="center" wrapText="1"/>
    </xf>
    <xf numFmtId="0" fontId="30" fillId="27" borderId="12" xfId="0" applyFont="1" applyFill="1" applyBorder="1" applyAlignment="1">
      <alignment vertical="center" wrapText="1"/>
    </xf>
    <xf numFmtId="0" fontId="44" fillId="27" borderId="12" xfId="0" applyFont="1" applyFill="1" applyBorder="1" applyAlignment="1">
      <alignment vertical="center" wrapText="1"/>
    </xf>
    <xf numFmtId="206" fontId="47" fillId="27" borderId="12" xfId="96" applyNumberFormat="1" applyFont="1" applyFill="1" applyBorder="1" applyAlignment="1">
      <alignment horizontal="center" vertical="center"/>
      <protection/>
    </xf>
    <xf numFmtId="0" fontId="30" fillId="27" borderId="0" xfId="0" applyFont="1" applyFill="1" applyAlignment="1">
      <alignment vertical="center"/>
    </xf>
    <xf numFmtId="0" fontId="30" fillId="27" borderId="12" xfId="0" applyFont="1" applyFill="1" applyBorder="1" applyAlignment="1">
      <alignment horizontal="left" vertical="center" wrapText="1"/>
    </xf>
    <xf numFmtId="0" fontId="30" fillId="27" borderId="0" xfId="0" applyFont="1" applyFill="1" applyAlignment="1">
      <alignment horizontal="left" vertical="center" wrapText="1"/>
    </xf>
    <xf numFmtId="49" fontId="37" fillId="27" borderId="12" xfId="0" applyNumberFormat="1" applyFont="1" applyFill="1" applyBorder="1" applyAlignment="1">
      <alignment horizontal="center" vertical="center" wrapText="1"/>
    </xf>
    <xf numFmtId="0" fontId="37" fillId="27" borderId="12" xfId="0" applyFont="1" applyFill="1" applyBorder="1" applyAlignment="1">
      <alignment horizontal="center" vertical="center" wrapText="1"/>
    </xf>
    <xf numFmtId="0" fontId="37" fillId="27" borderId="12" xfId="0" applyFont="1" applyFill="1" applyBorder="1" applyAlignment="1">
      <alignment wrapText="1"/>
    </xf>
    <xf numFmtId="206" fontId="35" fillId="27" borderId="12" xfId="96" applyNumberFormat="1" applyFont="1" applyFill="1" applyBorder="1" applyAlignment="1">
      <alignment horizontal="center" vertical="center"/>
      <protection/>
    </xf>
    <xf numFmtId="206" fontId="49" fillId="27" borderId="12" xfId="96" applyNumberFormat="1" applyFont="1" applyFill="1" applyBorder="1" applyAlignment="1">
      <alignment horizontal="center" vertical="center"/>
      <protection/>
    </xf>
    <xf numFmtId="0" fontId="37" fillId="27" borderId="12" xfId="0" applyFont="1" applyFill="1" applyBorder="1" applyAlignment="1">
      <alignment vertical="center" wrapText="1"/>
    </xf>
    <xf numFmtId="49" fontId="5" fillId="27" borderId="12" xfId="0" applyNumberFormat="1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left" vertical="center" wrapText="1"/>
    </xf>
    <xf numFmtId="207" fontId="49" fillId="27" borderId="12" xfId="96" applyNumberFormat="1" applyFont="1" applyFill="1" applyBorder="1" applyAlignment="1">
      <alignment horizontal="center" vertical="center"/>
      <protection/>
    </xf>
    <xf numFmtId="49" fontId="44" fillId="27" borderId="12" xfId="0" applyNumberFormat="1" applyFont="1" applyFill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/>
    </xf>
    <xf numFmtId="0" fontId="28" fillId="27" borderId="12" xfId="0" applyFont="1" applyFill="1" applyBorder="1" applyAlignment="1">
      <alignment wrapText="1"/>
    </xf>
    <xf numFmtId="0" fontId="29" fillId="27" borderId="17" xfId="0" applyFont="1" applyFill="1" applyBorder="1" applyAlignment="1">
      <alignment horizontal="center"/>
    </xf>
    <xf numFmtId="0" fontId="29" fillId="27" borderId="18" xfId="0" applyFont="1" applyFill="1" applyBorder="1" applyAlignment="1">
      <alignment horizontal="center"/>
    </xf>
    <xf numFmtId="207" fontId="33" fillId="27" borderId="12" xfId="96" applyNumberFormat="1" applyFont="1" applyFill="1" applyBorder="1" applyAlignment="1">
      <alignment horizontal="center" vertical="center"/>
      <protection/>
    </xf>
    <xf numFmtId="0" fontId="59" fillId="27" borderId="0" xfId="0" applyFont="1" applyFill="1" applyAlignment="1">
      <alignment/>
    </xf>
    <xf numFmtId="207" fontId="34" fillId="27" borderId="12" xfId="96" applyNumberFormat="1" applyFont="1" applyFill="1" applyBorder="1" applyAlignment="1">
      <alignment horizontal="center" vertical="center"/>
      <protection/>
    </xf>
    <xf numFmtId="0" fontId="30" fillId="27" borderId="17" xfId="0" applyFont="1" applyFill="1" applyBorder="1" applyAlignment="1">
      <alignment horizontal="center" vertical="center" wrapText="1"/>
    </xf>
    <xf numFmtId="0" fontId="29" fillId="27" borderId="19" xfId="0" applyFont="1" applyFill="1" applyBorder="1" applyAlignment="1">
      <alignment horizontal="center" vertical="center" wrapText="1"/>
    </xf>
    <xf numFmtId="0" fontId="38" fillId="27" borderId="17" xfId="0" applyFont="1" applyFill="1" applyBorder="1" applyAlignment="1">
      <alignment horizontal="center" vertical="center" wrapText="1"/>
    </xf>
    <xf numFmtId="0" fontId="38" fillId="27" borderId="19" xfId="0" applyFont="1" applyFill="1" applyBorder="1" applyAlignment="1">
      <alignment horizontal="center" vertical="center" wrapText="1"/>
    </xf>
    <xf numFmtId="0" fontId="38" fillId="27" borderId="18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0" fillId="27" borderId="18" xfId="0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0" fontId="28" fillId="27" borderId="0" xfId="0" applyFont="1" applyFill="1" applyAlignment="1">
      <alignment/>
    </xf>
    <xf numFmtId="49" fontId="30" fillId="27" borderId="17" xfId="0" applyNumberFormat="1" applyFont="1" applyFill="1" applyBorder="1" applyAlignment="1">
      <alignment horizontal="center" vertical="center" wrapText="1"/>
    </xf>
    <xf numFmtId="49" fontId="29" fillId="27" borderId="17" xfId="0" applyNumberFormat="1" applyFont="1" applyFill="1" applyBorder="1" applyAlignment="1">
      <alignment horizontal="center" vertical="center" wrapText="1"/>
    </xf>
    <xf numFmtId="49" fontId="29" fillId="27" borderId="19" xfId="0" applyNumberFormat="1" applyFont="1" applyFill="1" applyBorder="1" applyAlignment="1">
      <alignment horizontal="center" vertical="center" wrapText="1"/>
    </xf>
    <xf numFmtId="49" fontId="29" fillId="27" borderId="18" xfId="0" applyNumberFormat="1" applyFont="1" applyFill="1" applyBorder="1" applyAlignment="1">
      <alignment horizontal="center" vertical="center" wrapText="1"/>
    </xf>
    <xf numFmtId="49" fontId="38" fillId="27" borderId="17" xfId="0" applyNumberFormat="1" applyFont="1" applyFill="1" applyBorder="1" applyAlignment="1">
      <alignment horizontal="center" vertical="center" wrapText="1"/>
    </xf>
    <xf numFmtId="49" fontId="38" fillId="27" borderId="19" xfId="0" applyNumberFormat="1" applyFont="1" applyFill="1" applyBorder="1" applyAlignment="1">
      <alignment horizontal="center" vertical="center" wrapText="1"/>
    </xf>
    <xf numFmtId="49" fontId="38" fillId="27" borderId="18" xfId="0" applyNumberFormat="1" applyFont="1" applyFill="1" applyBorder="1" applyAlignment="1">
      <alignment horizontal="center" vertical="center" wrapText="1"/>
    </xf>
    <xf numFmtId="206" fontId="32" fillId="27" borderId="12" xfId="96" applyNumberFormat="1" applyFont="1" applyFill="1" applyBorder="1" applyAlignment="1">
      <alignment horizontal="center" vertical="center"/>
      <protection/>
    </xf>
    <xf numFmtId="206" fontId="55" fillId="27" borderId="12" xfId="96" applyNumberFormat="1" applyFont="1" applyFill="1" applyBorder="1" applyAlignment="1">
      <alignment horizontal="center" vertical="center"/>
      <protection/>
    </xf>
    <xf numFmtId="0" fontId="29" fillId="27" borderId="17" xfId="0" applyFont="1" applyFill="1" applyBorder="1" applyAlignment="1">
      <alignment horizontal="center" vertical="center" wrapText="1"/>
    </xf>
    <xf numFmtId="0" fontId="29" fillId="27" borderId="0" xfId="0" applyFont="1" applyFill="1" applyBorder="1" applyAlignment="1">
      <alignment horizontal="center" vertical="center" wrapText="1"/>
    </xf>
    <xf numFmtId="206" fontId="31" fillId="27" borderId="12" xfId="96" applyNumberFormat="1" applyFont="1" applyFill="1" applyBorder="1" applyAlignment="1">
      <alignment horizontal="center" vertical="center" wrapText="1"/>
      <protection/>
    </xf>
    <xf numFmtId="0" fontId="29" fillId="27" borderId="17" xfId="0" applyFont="1" applyFill="1" applyBorder="1" applyAlignment="1">
      <alignment horizontal="center" wrapText="1"/>
    </xf>
    <xf numFmtId="0" fontId="29" fillId="27" borderId="18" xfId="0" applyFont="1" applyFill="1" applyBorder="1" applyAlignment="1">
      <alignment horizontal="center" wrapText="1"/>
    </xf>
    <xf numFmtId="206" fontId="32" fillId="27" borderId="12" xfId="96" applyNumberFormat="1" applyFont="1" applyFill="1" applyBorder="1" applyAlignment="1">
      <alignment horizontal="center" vertical="center" wrapText="1"/>
      <protection/>
    </xf>
    <xf numFmtId="49" fontId="30" fillId="27" borderId="12" xfId="0" applyNumberFormat="1" applyFont="1" applyFill="1" applyBorder="1" applyAlignment="1">
      <alignment horizontal="center" wrapText="1"/>
    </xf>
    <xf numFmtId="195" fontId="30" fillId="27" borderId="18" xfId="0" applyNumberFormat="1" applyFont="1" applyFill="1" applyBorder="1" applyAlignment="1">
      <alignment horizontal="left" vertical="center" wrapText="1"/>
    </xf>
    <xf numFmtId="206" fontId="31" fillId="27" borderId="12" xfId="96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vertical="center"/>
    </xf>
    <xf numFmtId="207" fontId="31" fillId="27" borderId="12" xfId="96" applyNumberFormat="1" applyFont="1" applyFill="1" applyBorder="1" applyAlignment="1">
      <alignment horizontal="center" vertical="center"/>
      <protection/>
    </xf>
    <xf numFmtId="49" fontId="37" fillId="27" borderId="12" xfId="0" applyNumberFormat="1" applyFont="1" applyFill="1" applyBorder="1" applyAlignment="1">
      <alignment horizontal="center" wrapText="1"/>
    </xf>
    <xf numFmtId="207" fontId="66" fillId="27" borderId="12" xfId="96" applyNumberFormat="1" applyFont="1" applyFill="1" applyBorder="1" applyAlignment="1">
      <alignment horizontal="center" vertical="center"/>
      <protection/>
    </xf>
    <xf numFmtId="206" fontId="66" fillId="27" borderId="12" xfId="96" applyNumberFormat="1" applyFont="1" applyFill="1" applyBorder="1" applyAlignment="1">
      <alignment horizontal="center" vertical="center"/>
      <protection/>
    </xf>
    <xf numFmtId="0" fontId="38" fillId="27" borderId="12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 wrapText="1"/>
    </xf>
    <xf numFmtId="0" fontId="22" fillId="27" borderId="23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0" fontId="22" fillId="27" borderId="18" xfId="0" applyFont="1" applyFill="1" applyBorder="1" applyAlignment="1">
      <alignment horizontal="center" wrapText="1"/>
    </xf>
    <xf numFmtId="0" fontId="37" fillId="27" borderId="24" xfId="0" applyFont="1" applyFill="1" applyBorder="1" applyAlignment="1">
      <alignment vertical="top" wrapText="1"/>
    </xf>
    <xf numFmtId="0" fontId="37" fillId="27" borderId="25" xfId="0" applyFont="1" applyFill="1" applyBorder="1" applyAlignment="1">
      <alignment vertical="top" wrapText="1"/>
    </xf>
    <xf numFmtId="0" fontId="30" fillId="27" borderId="25" xfId="0" applyFont="1" applyFill="1" applyBorder="1" applyAlignment="1">
      <alignment vertical="top" wrapText="1"/>
    </xf>
    <xf numFmtId="0" fontId="30" fillId="27" borderId="20" xfId="0" applyFont="1" applyFill="1" applyBorder="1" applyAlignment="1">
      <alignment horizontal="center" vertical="center" wrapText="1"/>
    </xf>
    <xf numFmtId="49" fontId="30" fillId="27" borderId="20" xfId="0" applyNumberFormat="1" applyFont="1" applyFill="1" applyBorder="1" applyAlignment="1">
      <alignment horizontal="center" vertical="center" wrapText="1"/>
    </xf>
    <xf numFmtId="0" fontId="30" fillId="27" borderId="26" xfId="0" applyFont="1" applyFill="1" applyBorder="1" applyAlignment="1">
      <alignment vertical="top" wrapText="1"/>
    </xf>
    <xf numFmtId="206" fontId="33" fillId="27" borderId="20" xfId="96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vertical="top" wrapText="1"/>
    </xf>
    <xf numFmtId="207" fontId="54" fillId="27" borderId="12" xfId="96" applyNumberFormat="1" applyFont="1" applyFill="1" applyBorder="1" applyAlignment="1">
      <alignment horizontal="center" vertical="center"/>
      <protection/>
    </xf>
    <xf numFmtId="0" fontId="45" fillId="27" borderId="12" xfId="0" applyFont="1" applyFill="1" applyBorder="1" applyAlignment="1">
      <alignment horizontal="center" vertical="center" wrapText="1"/>
    </xf>
    <xf numFmtId="49" fontId="30" fillId="27" borderId="12" xfId="0" applyNumberFormat="1" applyFont="1" applyFill="1" applyBorder="1" applyAlignment="1" applyProtection="1">
      <alignment horizontal="center" vertical="center"/>
      <protection/>
    </xf>
    <xf numFmtId="49" fontId="29" fillId="27" borderId="12" xfId="0" applyNumberFormat="1" applyFont="1" applyFill="1" applyBorder="1" applyAlignment="1" applyProtection="1">
      <alignment horizontal="center" vertical="center"/>
      <protection/>
    </xf>
    <xf numFmtId="207" fontId="47" fillId="27" borderId="12" xfId="96" applyNumberFormat="1" applyFont="1" applyFill="1" applyBorder="1" applyAlignment="1">
      <alignment horizontal="center" vertical="center"/>
      <protection/>
    </xf>
    <xf numFmtId="206" fontId="46" fillId="27" borderId="12" xfId="96" applyNumberFormat="1" applyFont="1" applyFill="1" applyBorder="1" applyAlignment="1">
      <alignment horizontal="center" vertical="center"/>
      <protection/>
    </xf>
    <xf numFmtId="0" fontId="22" fillId="27" borderId="14" xfId="0" applyFont="1" applyFill="1" applyBorder="1" applyAlignment="1">
      <alignment horizontal="center" vertical="top" wrapText="1"/>
    </xf>
    <xf numFmtId="0" fontId="22" fillId="27" borderId="27" xfId="0" applyFont="1" applyFill="1" applyBorder="1" applyAlignment="1">
      <alignment horizontal="center" vertical="top" wrapText="1"/>
    </xf>
    <xf numFmtId="0" fontId="28" fillId="27" borderId="25" xfId="0" applyFont="1" applyFill="1" applyBorder="1" applyAlignment="1">
      <alignment vertical="top" wrapText="1"/>
    </xf>
    <xf numFmtId="0" fontId="44" fillId="27" borderId="17" xfId="0" applyFont="1" applyFill="1" applyBorder="1" applyAlignment="1">
      <alignment horizontal="center" vertical="center" wrapText="1"/>
    </xf>
    <xf numFmtId="0" fontId="44" fillId="27" borderId="19" xfId="0" applyFont="1" applyFill="1" applyBorder="1" applyAlignment="1">
      <alignment horizontal="center" vertical="center" wrapText="1"/>
    </xf>
    <xf numFmtId="0" fontId="44" fillId="27" borderId="18" xfId="0" applyFont="1" applyFill="1" applyBorder="1" applyAlignment="1">
      <alignment horizontal="center" vertical="center" wrapText="1"/>
    </xf>
    <xf numFmtId="0" fontId="52" fillId="27" borderId="17" xfId="0" applyFont="1" applyFill="1" applyBorder="1" applyAlignment="1">
      <alignment horizontal="center" vertical="center" wrapText="1"/>
    </xf>
    <xf numFmtId="0" fontId="52" fillId="27" borderId="19" xfId="0" applyFont="1" applyFill="1" applyBorder="1" applyAlignment="1">
      <alignment horizontal="center" vertical="center" wrapText="1"/>
    </xf>
    <xf numFmtId="0" fontId="52" fillId="27" borderId="18" xfId="0" applyFont="1" applyFill="1" applyBorder="1" applyAlignment="1">
      <alignment horizontal="center" vertical="center" wrapText="1"/>
    </xf>
    <xf numFmtId="49" fontId="29" fillId="27" borderId="12" xfId="0" applyNumberFormat="1" applyFont="1" applyFill="1" applyBorder="1" applyAlignment="1">
      <alignment horizontal="center" vertical="center" wrapText="1"/>
    </xf>
    <xf numFmtId="0" fontId="29" fillId="27" borderId="0" xfId="0" applyFont="1" applyFill="1" applyAlignment="1">
      <alignment wrapText="1"/>
    </xf>
    <xf numFmtId="0" fontId="29" fillId="27" borderId="24" xfId="0" applyFont="1" applyFill="1" applyBorder="1" applyAlignment="1">
      <alignment vertical="top" wrapText="1"/>
    </xf>
    <xf numFmtId="0" fontId="29" fillId="27" borderId="25" xfId="0" applyFont="1" applyFill="1" applyBorder="1" applyAlignment="1">
      <alignment vertical="top" wrapText="1"/>
    </xf>
    <xf numFmtId="0" fontId="37" fillId="27" borderId="17" xfId="0" applyFont="1" applyFill="1" applyBorder="1" applyAlignment="1">
      <alignment horizontal="left" vertical="center" wrapText="1"/>
    </xf>
    <xf numFmtId="0" fontId="37" fillId="27" borderId="19" xfId="0" applyFont="1" applyFill="1" applyBorder="1" applyAlignment="1">
      <alignment horizontal="left" vertical="center" wrapText="1"/>
    </xf>
    <xf numFmtId="0" fontId="37" fillId="27" borderId="18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left" vertical="center" wrapText="1"/>
    </xf>
    <xf numFmtId="0" fontId="5" fillId="27" borderId="19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horizontal="left" vertical="center" wrapText="1"/>
    </xf>
    <xf numFmtId="0" fontId="0" fillId="27" borderId="12" xfId="0" applyFont="1" applyFill="1" applyBorder="1" applyAlignment="1">
      <alignment vertical="center" wrapText="1"/>
    </xf>
    <xf numFmtId="0" fontId="50" fillId="27" borderId="17" xfId="0" applyFont="1" applyFill="1" applyBorder="1" applyAlignment="1">
      <alignment horizontal="left" vertical="center" wrapText="1"/>
    </xf>
    <xf numFmtId="0" fontId="50" fillId="27" borderId="19" xfId="0" applyFont="1" applyFill="1" applyBorder="1" applyAlignment="1">
      <alignment horizontal="left" vertical="center" wrapText="1"/>
    </xf>
    <xf numFmtId="0" fontId="50" fillId="27" borderId="18" xfId="0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ZV1PIV98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6"/>
  <sheetViews>
    <sheetView showGridLines="0" showZeros="0" tabSelected="1" zoomScaleSheetLayoutView="50" zoomScalePageLayoutView="0" workbookViewId="0" topLeftCell="B1">
      <pane xSplit="4" ySplit="8" topLeftCell="F9" activePane="bottomRight" state="frozen"/>
      <selection pane="topLeft" activeCell="B1" sqref="B1"/>
      <selection pane="topRight" activeCell="F1" sqref="F1"/>
      <selection pane="bottomLeft" activeCell="B9" sqref="B9"/>
      <selection pane="bottomRight" activeCell="N186" sqref="N186"/>
    </sheetView>
  </sheetViews>
  <sheetFormatPr defaultColWidth="9.16015625" defaultRowHeight="12.75"/>
  <cols>
    <col min="1" max="1" width="3.83203125" style="3" hidden="1" customWidth="1"/>
    <col min="2" max="2" width="12.33203125" style="23" customWidth="1"/>
    <col min="3" max="3" width="9.5" style="23" customWidth="1"/>
    <col min="4" max="4" width="10.33203125" style="23" customWidth="1"/>
    <col min="5" max="5" width="50.66015625" style="3" bestFit="1" customWidth="1"/>
    <col min="6" max="6" width="14.5" style="44" customWidth="1"/>
    <col min="7" max="7" width="15.5" style="3" customWidth="1"/>
    <col min="8" max="8" width="15.5" style="3" bestFit="1" customWidth="1"/>
    <col min="9" max="9" width="15.66015625" style="3" customWidth="1"/>
    <col min="10" max="10" width="11.83203125" style="3" customWidth="1"/>
    <col min="11" max="11" width="14.66015625" style="3" customWidth="1"/>
    <col min="12" max="12" width="15.33203125" style="3" customWidth="1"/>
    <col min="13" max="13" width="14.16015625" style="3" bestFit="1" customWidth="1"/>
    <col min="14" max="14" width="15.5" style="3" customWidth="1"/>
    <col min="15" max="15" width="15.16015625" style="3" customWidth="1"/>
    <col min="16" max="16" width="13.83203125" style="3" customWidth="1"/>
    <col min="17" max="17" width="16.66015625" style="44" customWidth="1"/>
    <col min="18" max="18" width="9.16015625" style="8" customWidth="1"/>
    <col min="19" max="19" width="18.5" style="8" bestFit="1" customWidth="1"/>
    <col min="20" max="20" width="18.33203125" style="8" customWidth="1"/>
    <col min="21" max="16384" width="9.16015625" style="8" customWidth="1"/>
  </cols>
  <sheetData>
    <row r="1" spans="1:17" ht="48" customHeight="1">
      <c r="A1" s="22"/>
      <c r="E1" s="22"/>
      <c r="F1" s="24"/>
      <c r="G1" s="25"/>
      <c r="H1" s="25"/>
      <c r="I1" s="25"/>
      <c r="J1" s="25"/>
      <c r="K1" s="25"/>
      <c r="L1" s="25"/>
      <c r="M1" s="25"/>
      <c r="N1" s="21"/>
      <c r="O1" s="126" t="s">
        <v>533</v>
      </c>
      <c r="P1" s="126"/>
      <c r="Q1" s="126"/>
    </row>
    <row r="2" spans="1:17" ht="12.75" customHeight="1">
      <c r="A2" s="22"/>
      <c r="E2" s="22"/>
      <c r="F2" s="24"/>
      <c r="G2" s="25"/>
      <c r="H2" s="25"/>
      <c r="I2" s="25"/>
      <c r="J2" s="25"/>
      <c r="K2" s="25"/>
      <c r="L2" s="25"/>
      <c r="M2" s="25"/>
      <c r="N2" s="21"/>
      <c r="O2" s="126" t="s">
        <v>534</v>
      </c>
      <c r="P2" s="126"/>
      <c r="Q2" s="126"/>
    </row>
    <row r="3" spans="1:17" ht="39.75" customHeight="1">
      <c r="A3" s="22"/>
      <c r="B3" s="122" t="s">
        <v>524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2:17" ht="18.75">
      <c r="B4" s="26"/>
      <c r="C4" s="27"/>
      <c r="D4" s="27"/>
      <c r="E4" s="28"/>
      <c r="F4" s="29"/>
      <c r="G4" s="28"/>
      <c r="H4" s="30"/>
      <c r="I4" s="28"/>
      <c r="J4" s="28"/>
      <c r="K4" s="31"/>
      <c r="L4" s="32"/>
      <c r="M4" s="32"/>
      <c r="N4" s="32"/>
      <c r="O4" s="32"/>
      <c r="P4" s="32"/>
      <c r="Q4" s="33" t="s">
        <v>97</v>
      </c>
    </row>
    <row r="5" spans="1:17" ht="21.75" customHeight="1">
      <c r="A5" s="34"/>
      <c r="B5" s="119" t="s">
        <v>76</v>
      </c>
      <c r="C5" s="119" t="s">
        <v>75</v>
      </c>
      <c r="D5" s="117" t="s">
        <v>403</v>
      </c>
      <c r="E5" s="118" t="s">
        <v>77</v>
      </c>
      <c r="F5" s="114" t="s">
        <v>62</v>
      </c>
      <c r="G5" s="114"/>
      <c r="H5" s="114"/>
      <c r="I5" s="114"/>
      <c r="J5" s="114"/>
      <c r="K5" s="114" t="s">
        <v>63</v>
      </c>
      <c r="L5" s="114"/>
      <c r="M5" s="114"/>
      <c r="N5" s="114"/>
      <c r="O5" s="114"/>
      <c r="P5" s="114"/>
      <c r="Q5" s="123" t="s">
        <v>64</v>
      </c>
    </row>
    <row r="6" spans="1:17" ht="16.5" customHeight="1">
      <c r="A6" s="35"/>
      <c r="B6" s="120"/>
      <c r="C6" s="120"/>
      <c r="D6" s="117"/>
      <c r="E6" s="113"/>
      <c r="F6" s="124" t="s">
        <v>65</v>
      </c>
      <c r="G6" s="116" t="s">
        <v>66</v>
      </c>
      <c r="H6" s="113" t="s">
        <v>67</v>
      </c>
      <c r="I6" s="113"/>
      <c r="J6" s="116" t="s">
        <v>68</v>
      </c>
      <c r="K6" s="113" t="s">
        <v>65</v>
      </c>
      <c r="L6" s="116" t="s">
        <v>66</v>
      </c>
      <c r="M6" s="113" t="s">
        <v>67</v>
      </c>
      <c r="N6" s="113"/>
      <c r="O6" s="116" t="s">
        <v>68</v>
      </c>
      <c r="P6" s="36" t="s">
        <v>67</v>
      </c>
      <c r="Q6" s="123"/>
    </row>
    <row r="7" spans="1:17" ht="20.25" customHeight="1">
      <c r="A7" s="37"/>
      <c r="B7" s="120"/>
      <c r="C7" s="120"/>
      <c r="D7" s="117"/>
      <c r="E7" s="113"/>
      <c r="F7" s="124"/>
      <c r="G7" s="116"/>
      <c r="H7" s="113" t="s">
        <v>69</v>
      </c>
      <c r="I7" s="113" t="s">
        <v>70</v>
      </c>
      <c r="J7" s="116"/>
      <c r="K7" s="113"/>
      <c r="L7" s="116"/>
      <c r="M7" s="113" t="s">
        <v>69</v>
      </c>
      <c r="N7" s="113" t="s">
        <v>70</v>
      </c>
      <c r="O7" s="116"/>
      <c r="P7" s="118" t="s">
        <v>73</v>
      </c>
      <c r="Q7" s="123"/>
    </row>
    <row r="8" spans="1:17" ht="25.5" customHeight="1">
      <c r="A8" s="38"/>
      <c r="B8" s="121"/>
      <c r="C8" s="121"/>
      <c r="D8" s="117"/>
      <c r="E8" s="113"/>
      <c r="F8" s="124"/>
      <c r="G8" s="116"/>
      <c r="H8" s="113"/>
      <c r="I8" s="113"/>
      <c r="J8" s="116"/>
      <c r="K8" s="113"/>
      <c r="L8" s="116"/>
      <c r="M8" s="113"/>
      <c r="N8" s="113"/>
      <c r="O8" s="116"/>
      <c r="P8" s="118"/>
      <c r="Q8" s="123"/>
    </row>
    <row r="9" spans="1:18" s="42" customFormat="1" ht="15.75" customHeight="1" hidden="1">
      <c r="A9" s="39"/>
      <c r="B9" s="12" t="s">
        <v>72</v>
      </c>
      <c r="C9" s="102" t="s">
        <v>128</v>
      </c>
      <c r="D9" s="104"/>
      <c r="E9" s="103"/>
      <c r="F9" s="40">
        <f>G9+J9</f>
        <v>22561.4</v>
      </c>
      <c r="G9" s="40">
        <f>G10</f>
        <v>22561.4</v>
      </c>
      <c r="H9" s="40">
        <f>H10</f>
        <v>7558.3</v>
      </c>
      <c r="I9" s="40">
        <f>I10</f>
        <v>329.1</v>
      </c>
      <c r="J9" s="40">
        <f>J10</f>
        <v>0</v>
      </c>
      <c r="K9" s="40">
        <f>L9+O9</f>
        <v>0</v>
      </c>
      <c r="L9" s="40">
        <f>L10</f>
        <v>0</v>
      </c>
      <c r="M9" s="40">
        <f>M10</f>
        <v>0</v>
      </c>
      <c r="N9" s="40">
        <f>N10</f>
        <v>0</v>
      </c>
      <c r="O9" s="40">
        <f>O10</f>
        <v>0</v>
      </c>
      <c r="P9" s="40">
        <f>P10</f>
        <v>0</v>
      </c>
      <c r="Q9" s="40">
        <f>F9+K9</f>
        <v>22561.4</v>
      </c>
      <c r="R9" s="41"/>
    </row>
    <row r="10" spans="2:18" ht="15" hidden="1">
      <c r="B10" s="20" t="s">
        <v>71</v>
      </c>
      <c r="C10" s="105" t="s">
        <v>128</v>
      </c>
      <c r="D10" s="106"/>
      <c r="E10" s="107"/>
      <c r="F10" s="40">
        <f aca="true" t="shared" si="0" ref="F10:F44">G10+J10</f>
        <v>22561.4</v>
      </c>
      <c r="G10" s="43">
        <f>G11+G14+G17</f>
        <v>22561.4</v>
      </c>
      <c r="H10" s="43">
        <f>H11+H14+H17</f>
        <v>7558.3</v>
      </c>
      <c r="I10" s="43">
        <f>I11+I14+I17</f>
        <v>329.1</v>
      </c>
      <c r="J10" s="43">
        <f>J11+J14+J17</f>
        <v>0</v>
      </c>
      <c r="K10" s="40">
        <f aca="true" t="shared" si="1" ref="K10:K44">L10+O10</f>
        <v>0</v>
      </c>
      <c r="L10" s="43">
        <f>L11+L14+L17</f>
        <v>0</v>
      </c>
      <c r="M10" s="43">
        <f>M11+M14+M17</f>
        <v>0</v>
      </c>
      <c r="N10" s="43">
        <f>N11+N14+N17</f>
        <v>0</v>
      </c>
      <c r="O10" s="43">
        <f>O11+O14+O17</f>
        <v>0</v>
      </c>
      <c r="P10" s="43">
        <f>P11+P14+P17</f>
        <v>0</v>
      </c>
      <c r="Q10" s="40">
        <f aca="true" t="shared" si="2" ref="Q10:Q44">F10+K10</f>
        <v>22561.4</v>
      </c>
      <c r="R10" s="7"/>
    </row>
    <row r="11" spans="1:18" s="46" customFormat="1" ht="14.25" hidden="1">
      <c r="A11" s="44"/>
      <c r="B11" s="12" t="s">
        <v>53</v>
      </c>
      <c r="C11" s="12" t="s">
        <v>144</v>
      </c>
      <c r="D11" s="102" t="s">
        <v>145</v>
      </c>
      <c r="E11" s="103"/>
      <c r="F11" s="40">
        <f t="shared" si="0"/>
        <v>12561.4</v>
      </c>
      <c r="G11" s="40">
        <f>G12+G13</f>
        <v>12561.4</v>
      </c>
      <c r="H11" s="40">
        <f>H12+H13</f>
        <v>7558.3</v>
      </c>
      <c r="I11" s="40">
        <f>I12+I13</f>
        <v>329.1</v>
      </c>
      <c r="J11" s="40">
        <f>J12+J13</f>
        <v>0</v>
      </c>
      <c r="K11" s="40">
        <f t="shared" si="1"/>
        <v>0</v>
      </c>
      <c r="L11" s="40">
        <f>L12+L13</f>
        <v>0</v>
      </c>
      <c r="M11" s="40">
        <f>M12+M13</f>
        <v>0</v>
      </c>
      <c r="N11" s="40">
        <f>N12+N13</f>
        <v>0</v>
      </c>
      <c r="O11" s="40">
        <f>O12+O13</f>
        <v>0</v>
      </c>
      <c r="P11" s="40">
        <f>P12+P13</f>
        <v>0</v>
      </c>
      <c r="Q11" s="40">
        <f t="shared" si="2"/>
        <v>12561.4</v>
      </c>
      <c r="R11" s="45"/>
    </row>
    <row r="12" spans="2:18" ht="75" hidden="1">
      <c r="B12" s="9" t="s">
        <v>206</v>
      </c>
      <c r="C12" s="9" t="s">
        <v>207</v>
      </c>
      <c r="D12" s="9" t="s">
        <v>521</v>
      </c>
      <c r="E12" s="10" t="s">
        <v>217</v>
      </c>
      <c r="F12" s="40">
        <f t="shared" si="0"/>
        <v>10261.4</v>
      </c>
      <c r="G12" s="6">
        <v>10261.4</v>
      </c>
      <c r="H12" s="6">
        <v>7558.3</v>
      </c>
      <c r="I12" s="6">
        <v>329.1</v>
      </c>
      <c r="J12" s="6"/>
      <c r="K12" s="40">
        <f t="shared" si="1"/>
        <v>0</v>
      </c>
      <c r="L12" s="6"/>
      <c r="M12" s="6"/>
      <c r="N12" s="6"/>
      <c r="O12" s="6"/>
      <c r="P12" s="6"/>
      <c r="Q12" s="40">
        <f t="shared" si="2"/>
        <v>10261.4</v>
      </c>
      <c r="R12" s="7"/>
    </row>
    <row r="13" spans="1:18" s="48" customFormat="1" ht="15" hidden="1">
      <c r="A13" s="23"/>
      <c r="B13" s="9" t="s">
        <v>215</v>
      </c>
      <c r="C13" s="9" t="s">
        <v>196</v>
      </c>
      <c r="D13" s="9" t="s">
        <v>216</v>
      </c>
      <c r="E13" s="11" t="s">
        <v>218</v>
      </c>
      <c r="F13" s="40">
        <f t="shared" si="0"/>
        <v>2300</v>
      </c>
      <c r="G13" s="6">
        <v>2300</v>
      </c>
      <c r="H13" s="6"/>
      <c r="I13" s="6"/>
      <c r="J13" s="6"/>
      <c r="K13" s="40">
        <f t="shared" si="1"/>
        <v>0</v>
      </c>
      <c r="L13" s="6"/>
      <c r="M13" s="6"/>
      <c r="N13" s="6"/>
      <c r="O13" s="6"/>
      <c r="P13" s="6"/>
      <c r="Q13" s="40">
        <f t="shared" si="2"/>
        <v>2300</v>
      </c>
      <c r="R13" s="47"/>
    </row>
    <row r="14" spans="1:18" s="46" customFormat="1" ht="14.25" hidden="1">
      <c r="A14" s="44"/>
      <c r="B14" s="12" t="s">
        <v>54</v>
      </c>
      <c r="C14" s="12" t="s">
        <v>99</v>
      </c>
      <c r="D14" s="115" t="s">
        <v>100</v>
      </c>
      <c r="E14" s="115"/>
      <c r="F14" s="40">
        <f t="shared" si="0"/>
        <v>7000</v>
      </c>
      <c r="G14" s="40">
        <f>G15</f>
        <v>7000</v>
      </c>
      <c r="H14" s="40">
        <f>H15</f>
        <v>0</v>
      </c>
      <c r="I14" s="40">
        <f>I15</f>
        <v>0</v>
      </c>
      <c r="J14" s="40">
        <f>J15</f>
        <v>0</v>
      </c>
      <c r="K14" s="40">
        <f t="shared" si="1"/>
        <v>0</v>
      </c>
      <c r="L14" s="40">
        <f>L15</f>
        <v>0</v>
      </c>
      <c r="M14" s="40">
        <f>M15</f>
        <v>0</v>
      </c>
      <c r="N14" s="40">
        <f>N15</f>
        <v>0</v>
      </c>
      <c r="O14" s="40">
        <f>O15</f>
        <v>0</v>
      </c>
      <c r="P14" s="40">
        <f>P15</f>
        <v>0</v>
      </c>
      <c r="Q14" s="40">
        <f t="shared" si="2"/>
        <v>7000</v>
      </c>
      <c r="R14" s="45"/>
    </row>
    <row r="15" spans="2:18" ht="15" hidden="1">
      <c r="B15" s="9" t="s">
        <v>488</v>
      </c>
      <c r="C15" s="4">
        <v>3240</v>
      </c>
      <c r="D15" s="9" t="s">
        <v>522</v>
      </c>
      <c r="E15" s="13" t="s">
        <v>208</v>
      </c>
      <c r="F15" s="40">
        <f t="shared" si="0"/>
        <v>7000</v>
      </c>
      <c r="G15" s="6">
        <v>7000</v>
      </c>
      <c r="H15" s="6"/>
      <c r="I15" s="6"/>
      <c r="J15" s="6"/>
      <c r="K15" s="40">
        <f t="shared" si="1"/>
        <v>0</v>
      </c>
      <c r="L15" s="6"/>
      <c r="M15" s="6"/>
      <c r="N15" s="6"/>
      <c r="O15" s="6"/>
      <c r="P15" s="6"/>
      <c r="Q15" s="40">
        <f t="shared" si="2"/>
        <v>7000</v>
      </c>
      <c r="R15" s="7"/>
    </row>
    <row r="16" spans="2:18" ht="30" hidden="1">
      <c r="B16" s="5" t="s">
        <v>489</v>
      </c>
      <c r="C16" s="18">
        <v>3242</v>
      </c>
      <c r="D16" s="5" t="s">
        <v>491</v>
      </c>
      <c r="E16" s="19" t="s">
        <v>490</v>
      </c>
      <c r="F16" s="40">
        <f t="shared" si="0"/>
        <v>7000</v>
      </c>
      <c r="G16" s="6">
        <v>7000</v>
      </c>
      <c r="H16" s="6"/>
      <c r="I16" s="6"/>
      <c r="J16" s="6"/>
      <c r="K16" s="40"/>
      <c r="L16" s="6"/>
      <c r="M16" s="6"/>
      <c r="N16" s="6"/>
      <c r="O16" s="6"/>
      <c r="P16" s="6"/>
      <c r="Q16" s="40">
        <f t="shared" si="2"/>
        <v>7000</v>
      </c>
      <c r="R16" s="7"/>
    </row>
    <row r="17" spans="1:18" s="46" customFormat="1" ht="32.25" customHeight="1" hidden="1">
      <c r="A17" s="44"/>
      <c r="B17" s="12" t="s">
        <v>55</v>
      </c>
      <c r="C17" s="17">
        <v>7600</v>
      </c>
      <c r="D17" s="108" t="s">
        <v>253</v>
      </c>
      <c r="E17" s="109"/>
      <c r="F17" s="40">
        <f t="shared" si="0"/>
        <v>3000</v>
      </c>
      <c r="G17" s="40">
        <f>G19+G18</f>
        <v>3000</v>
      </c>
      <c r="H17" s="40">
        <f>H19+H18</f>
        <v>0</v>
      </c>
      <c r="I17" s="40">
        <f>I19+I18</f>
        <v>0</v>
      </c>
      <c r="J17" s="40">
        <f>J19+J18</f>
        <v>0</v>
      </c>
      <c r="K17" s="40">
        <f t="shared" si="1"/>
        <v>0</v>
      </c>
      <c r="L17" s="40">
        <f>L19+L18</f>
        <v>0</v>
      </c>
      <c r="M17" s="40">
        <f>M19+M18</f>
        <v>0</v>
      </c>
      <c r="N17" s="40">
        <f>N19+N18</f>
        <v>0</v>
      </c>
      <c r="O17" s="40">
        <f>O19+O18</f>
        <v>0</v>
      </c>
      <c r="P17" s="40">
        <f>P19+P18</f>
        <v>0</v>
      </c>
      <c r="Q17" s="40">
        <f t="shared" si="2"/>
        <v>3000</v>
      </c>
      <c r="R17" s="45"/>
    </row>
    <row r="18" spans="1:18" s="48" customFormat="1" ht="32.25" customHeight="1" hidden="1">
      <c r="A18" s="23"/>
      <c r="B18" s="9" t="s">
        <v>389</v>
      </c>
      <c r="C18" s="4">
        <v>7680</v>
      </c>
      <c r="D18" s="9" t="s">
        <v>213</v>
      </c>
      <c r="E18" s="15" t="s">
        <v>390</v>
      </c>
      <c r="F18" s="40">
        <f t="shared" si="0"/>
        <v>0</v>
      </c>
      <c r="G18" s="6"/>
      <c r="H18" s="6"/>
      <c r="I18" s="6"/>
      <c r="J18" s="6"/>
      <c r="K18" s="40">
        <f t="shared" si="1"/>
        <v>0</v>
      </c>
      <c r="L18" s="6"/>
      <c r="M18" s="6"/>
      <c r="N18" s="6"/>
      <c r="O18" s="6"/>
      <c r="P18" s="6"/>
      <c r="Q18" s="40">
        <f t="shared" si="2"/>
        <v>0</v>
      </c>
      <c r="R18" s="47"/>
    </row>
    <row r="19" spans="2:18" ht="29.25" customHeight="1" hidden="1">
      <c r="B19" s="9" t="s">
        <v>214</v>
      </c>
      <c r="C19" s="9" t="s">
        <v>209</v>
      </c>
      <c r="D19" s="9" t="s">
        <v>404</v>
      </c>
      <c r="E19" s="10" t="s">
        <v>212</v>
      </c>
      <c r="F19" s="40">
        <f t="shared" si="0"/>
        <v>3000</v>
      </c>
      <c r="G19" s="49">
        <f>G20</f>
        <v>3000</v>
      </c>
      <c r="H19" s="49">
        <f>H20</f>
        <v>0</v>
      </c>
      <c r="I19" s="49">
        <f>I20</f>
        <v>0</v>
      </c>
      <c r="J19" s="49">
        <f>J20</f>
        <v>0</v>
      </c>
      <c r="K19" s="40">
        <f t="shared" si="1"/>
        <v>0</v>
      </c>
      <c r="L19" s="49">
        <f>L20</f>
        <v>0</v>
      </c>
      <c r="M19" s="49">
        <f>M20</f>
        <v>0</v>
      </c>
      <c r="N19" s="49">
        <f>N20</f>
        <v>0</v>
      </c>
      <c r="O19" s="49">
        <f>O20</f>
        <v>0</v>
      </c>
      <c r="P19" s="49">
        <f>P20</f>
        <v>0</v>
      </c>
      <c r="Q19" s="40">
        <f t="shared" si="2"/>
        <v>3000</v>
      </c>
      <c r="R19" s="7"/>
    </row>
    <row r="20" spans="1:18" s="48" customFormat="1" ht="30" hidden="1">
      <c r="A20" s="23"/>
      <c r="B20" s="5" t="s">
        <v>211</v>
      </c>
      <c r="C20" s="5" t="s">
        <v>210</v>
      </c>
      <c r="D20" s="5" t="s">
        <v>404</v>
      </c>
      <c r="E20" s="14" t="s">
        <v>127</v>
      </c>
      <c r="F20" s="40">
        <f t="shared" si="0"/>
        <v>3000</v>
      </c>
      <c r="G20" s="6">
        <v>3000</v>
      </c>
      <c r="H20" s="6"/>
      <c r="I20" s="6"/>
      <c r="J20" s="6"/>
      <c r="K20" s="40">
        <f t="shared" si="1"/>
        <v>0</v>
      </c>
      <c r="L20" s="6"/>
      <c r="M20" s="6"/>
      <c r="N20" s="6"/>
      <c r="O20" s="6"/>
      <c r="P20" s="6"/>
      <c r="Q20" s="40">
        <f t="shared" si="2"/>
        <v>3000</v>
      </c>
      <c r="R20" s="47"/>
    </row>
    <row r="21" spans="1:18" s="48" customFormat="1" ht="15" hidden="1">
      <c r="A21" s="23"/>
      <c r="B21" s="9"/>
      <c r="C21" s="9"/>
      <c r="D21" s="9"/>
      <c r="E21" s="11"/>
      <c r="F21" s="40">
        <f t="shared" si="0"/>
        <v>0</v>
      </c>
      <c r="G21" s="6"/>
      <c r="H21" s="6"/>
      <c r="I21" s="6"/>
      <c r="J21" s="6"/>
      <c r="K21" s="40">
        <f t="shared" si="1"/>
        <v>0</v>
      </c>
      <c r="L21" s="6"/>
      <c r="M21" s="6"/>
      <c r="N21" s="6"/>
      <c r="O21" s="6"/>
      <c r="P21" s="6"/>
      <c r="Q21" s="40">
        <f t="shared" si="2"/>
        <v>0</v>
      </c>
      <c r="R21" s="47"/>
    </row>
    <row r="22" spans="1:19" s="46" customFormat="1" ht="14.25" hidden="1">
      <c r="A22" s="44"/>
      <c r="B22" s="12" t="s">
        <v>223</v>
      </c>
      <c r="C22" s="102" t="s">
        <v>143</v>
      </c>
      <c r="D22" s="104"/>
      <c r="E22" s="103"/>
      <c r="F22" s="94">
        <f t="shared" si="0"/>
        <v>814282.3109999999</v>
      </c>
      <c r="G22" s="94">
        <f>G23</f>
        <v>814282.3109999999</v>
      </c>
      <c r="H22" s="94">
        <f>H23</f>
        <v>477711.1</v>
      </c>
      <c r="I22" s="94">
        <f>I23</f>
        <v>54537.799999999996</v>
      </c>
      <c r="J22" s="94">
        <f>J23</f>
        <v>0</v>
      </c>
      <c r="K22" s="94">
        <f t="shared" si="1"/>
        <v>31316.200000000004</v>
      </c>
      <c r="L22" s="94">
        <f>L23</f>
        <v>27734.500000000004</v>
      </c>
      <c r="M22" s="94">
        <f>M23</f>
        <v>7721.2</v>
      </c>
      <c r="N22" s="94">
        <f>N23</f>
        <v>2450.2</v>
      </c>
      <c r="O22" s="94">
        <f>O23</f>
        <v>3581.7</v>
      </c>
      <c r="P22" s="94">
        <f>P23</f>
        <v>0</v>
      </c>
      <c r="Q22" s="94">
        <f t="shared" si="2"/>
        <v>845598.5109999998</v>
      </c>
      <c r="R22" s="45"/>
      <c r="S22" s="93">
        <f>S32+S35+S36</f>
        <v>0</v>
      </c>
    </row>
    <row r="23" spans="1:18" s="46" customFormat="1" ht="15" hidden="1">
      <c r="A23" s="44"/>
      <c r="B23" s="20" t="s">
        <v>224</v>
      </c>
      <c r="C23" s="105" t="s">
        <v>143</v>
      </c>
      <c r="D23" s="106"/>
      <c r="E23" s="107"/>
      <c r="F23" s="94">
        <f t="shared" si="0"/>
        <v>814282.3109999999</v>
      </c>
      <c r="G23" s="95">
        <f>G24+G39+G41+G43</f>
        <v>814282.3109999999</v>
      </c>
      <c r="H23" s="95">
        <f>H24+H39+H41+H43</f>
        <v>477711.1</v>
      </c>
      <c r="I23" s="95">
        <f>I24+I39+I41+I43</f>
        <v>54537.799999999996</v>
      </c>
      <c r="J23" s="95">
        <f>J24+J39+J41+J43</f>
        <v>0</v>
      </c>
      <c r="K23" s="94">
        <f t="shared" si="1"/>
        <v>31316.200000000004</v>
      </c>
      <c r="L23" s="95">
        <f>L24+L39+L41+L43</f>
        <v>27734.500000000004</v>
      </c>
      <c r="M23" s="95">
        <f>M24+M39+M41+M43</f>
        <v>7721.2</v>
      </c>
      <c r="N23" s="95">
        <f>N24+N39+N41+N43</f>
        <v>2450.2</v>
      </c>
      <c r="O23" s="95">
        <f>O24+O39+O41+O43</f>
        <v>3581.7</v>
      </c>
      <c r="P23" s="95">
        <f>P24+P39+P41+P43</f>
        <v>0</v>
      </c>
      <c r="Q23" s="94">
        <f t="shared" si="2"/>
        <v>845598.5109999998</v>
      </c>
      <c r="R23" s="45"/>
    </row>
    <row r="24" spans="1:18" s="84" customFormat="1" ht="14.25" hidden="1">
      <c r="A24" s="82"/>
      <c r="B24" s="12" t="s">
        <v>254</v>
      </c>
      <c r="C24" s="17">
        <v>1000</v>
      </c>
      <c r="D24" s="102" t="s">
        <v>79</v>
      </c>
      <c r="E24" s="103"/>
      <c r="F24" s="94">
        <f t="shared" si="0"/>
        <v>808354.2669999999</v>
      </c>
      <c r="G24" s="94">
        <f>SUM(G25:G34)</f>
        <v>808354.2669999999</v>
      </c>
      <c r="H24" s="94">
        <f>SUM(H25:H34)</f>
        <v>476221.8</v>
      </c>
      <c r="I24" s="94">
        <f>SUM(I25:I34)</f>
        <v>54381.6</v>
      </c>
      <c r="J24" s="94">
        <f>SUM(J25:J34)</f>
        <v>0</v>
      </c>
      <c r="K24" s="94">
        <f t="shared" si="1"/>
        <v>31316.200000000004</v>
      </c>
      <c r="L24" s="94">
        <f>SUM(L25:L34)</f>
        <v>27734.500000000004</v>
      </c>
      <c r="M24" s="94">
        <f>SUM(M25:M34)</f>
        <v>7721.2</v>
      </c>
      <c r="N24" s="94">
        <f>SUM(N25:N34)</f>
        <v>2450.2</v>
      </c>
      <c r="O24" s="94">
        <f>SUM(O25:O34)</f>
        <v>3581.7</v>
      </c>
      <c r="P24" s="94">
        <f>SUM(P25:P34)</f>
        <v>0</v>
      </c>
      <c r="Q24" s="94">
        <f t="shared" si="2"/>
        <v>839670.4669999998</v>
      </c>
      <c r="R24" s="83"/>
    </row>
    <row r="25" spans="1:18" s="48" customFormat="1" ht="60" hidden="1">
      <c r="A25" s="23"/>
      <c r="B25" s="9" t="s">
        <v>227</v>
      </c>
      <c r="C25" s="4">
        <v>1040</v>
      </c>
      <c r="D25" s="9" t="s">
        <v>407</v>
      </c>
      <c r="E25" s="10" t="s">
        <v>122</v>
      </c>
      <c r="F25" s="40">
        <f t="shared" si="0"/>
        <v>16209.7</v>
      </c>
      <c r="G25" s="6">
        <v>16209.7</v>
      </c>
      <c r="H25" s="6">
        <v>10174.5</v>
      </c>
      <c r="I25" s="6">
        <v>751.5</v>
      </c>
      <c r="J25" s="6"/>
      <c r="K25" s="40">
        <f t="shared" si="1"/>
        <v>15</v>
      </c>
      <c r="L25" s="6">
        <v>15</v>
      </c>
      <c r="M25" s="6"/>
      <c r="N25" s="6"/>
      <c r="O25" s="6"/>
      <c r="P25" s="6"/>
      <c r="Q25" s="40">
        <f t="shared" si="2"/>
        <v>16224.7</v>
      </c>
      <c r="R25" s="47"/>
    </row>
    <row r="26" spans="1:18" s="48" customFormat="1" ht="60" hidden="1">
      <c r="A26" s="23"/>
      <c r="B26" s="9" t="s">
        <v>228</v>
      </c>
      <c r="C26" s="4">
        <v>1050</v>
      </c>
      <c r="D26" s="9" t="s">
        <v>408</v>
      </c>
      <c r="E26" s="10" t="s">
        <v>123</v>
      </c>
      <c r="F26" s="40">
        <f t="shared" si="0"/>
        <v>13491.1</v>
      </c>
      <c r="G26" s="6">
        <v>13491.1</v>
      </c>
      <c r="H26" s="6">
        <v>8061.4</v>
      </c>
      <c r="I26" s="6">
        <v>1268</v>
      </c>
      <c r="J26" s="6"/>
      <c r="K26" s="40">
        <f t="shared" si="1"/>
        <v>0</v>
      </c>
      <c r="L26" s="6"/>
      <c r="M26" s="6"/>
      <c r="N26" s="6"/>
      <c r="O26" s="6"/>
      <c r="P26" s="6"/>
      <c r="Q26" s="40">
        <f t="shared" si="2"/>
        <v>13491.1</v>
      </c>
      <c r="R26" s="47"/>
    </row>
    <row r="27" spans="1:18" s="48" customFormat="1" ht="75" hidden="1">
      <c r="A27" s="23"/>
      <c r="B27" s="9" t="s">
        <v>229</v>
      </c>
      <c r="C27" s="4">
        <v>1060</v>
      </c>
      <c r="D27" s="9" t="s">
        <v>409</v>
      </c>
      <c r="E27" s="10" t="s">
        <v>492</v>
      </c>
      <c r="F27" s="40">
        <f t="shared" si="0"/>
        <v>15659.4</v>
      </c>
      <c r="G27" s="6">
        <v>15659.4</v>
      </c>
      <c r="H27" s="6">
        <v>9474.3</v>
      </c>
      <c r="I27" s="6">
        <v>953.1</v>
      </c>
      <c r="J27" s="6"/>
      <c r="K27" s="40">
        <f t="shared" si="1"/>
        <v>0</v>
      </c>
      <c r="L27" s="6"/>
      <c r="M27" s="6"/>
      <c r="N27" s="6"/>
      <c r="O27" s="6"/>
      <c r="P27" s="6"/>
      <c r="Q27" s="40">
        <f t="shared" si="2"/>
        <v>15659.4</v>
      </c>
      <c r="R27" s="47"/>
    </row>
    <row r="28" spans="1:18" s="48" customFormat="1" ht="90" hidden="1">
      <c r="A28" s="23"/>
      <c r="B28" s="9" t="s">
        <v>230</v>
      </c>
      <c r="C28" s="4">
        <v>1070</v>
      </c>
      <c r="D28" s="9" t="s">
        <v>410</v>
      </c>
      <c r="E28" s="10" t="s">
        <v>124</v>
      </c>
      <c r="F28" s="40">
        <f t="shared" si="0"/>
        <v>237500.55</v>
      </c>
      <c r="G28" s="6">
        <v>237500.55</v>
      </c>
      <c r="H28" s="6">
        <v>156802.3</v>
      </c>
      <c r="I28" s="6">
        <v>14056</v>
      </c>
      <c r="J28" s="6"/>
      <c r="K28" s="40">
        <f t="shared" si="1"/>
        <v>90.5</v>
      </c>
      <c r="L28" s="6">
        <v>90.5</v>
      </c>
      <c r="M28" s="6"/>
      <c r="N28" s="6">
        <v>0.8</v>
      </c>
      <c r="O28" s="6"/>
      <c r="P28" s="6"/>
      <c r="Q28" s="40">
        <f t="shared" si="2"/>
        <v>237591.05</v>
      </c>
      <c r="R28" s="47"/>
    </row>
    <row r="29" spans="1:18" s="48" customFormat="1" ht="106.5" customHeight="1" hidden="1">
      <c r="A29" s="23"/>
      <c r="B29" s="9" t="s">
        <v>231</v>
      </c>
      <c r="C29" s="4">
        <v>1080</v>
      </c>
      <c r="D29" s="9" t="s">
        <v>411</v>
      </c>
      <c r="E29" s="10" t="s">
        <v>165</v>
      </c>
      <c r="F29" s="40">
        <f t="shared" si="0"/>
        <v>23198.7</v>
      </c>
      <c r="G29" s="6">
        <v>23198.7</v>
      </c>
      <c r="H29" s="6">
        <v>13626</v>
      </c>
      <c r="I29" s="6">
        <v>1903.9</v>
      </c>
      <c r="J29" s="6"/>
      <c r="K29" s="40">
        <f t="shared" si="1"/>
        <v>0</v>
      </c>
      <c r="L29" s="6"/>
      <c r="M29" s="6"/>
      <c r="N29" s="6"/>
      <c r="O29" s="6"/>
      <c r="P29" s="6"/>
      <c r="Q29" s="40">
        <f t="shared" si="2"/>
        <v>23198.7</v>
      </c>
      <c r="R29" s="47"/>
    </row>
    <row r="30" spans="1:18" s="48" customFormat="1" ht="52.5" customHeight="1" hidden="1">
      <c r="A30" s="23"/>
      <c r="B30" s="9" t="s">
        <v>232</v>
      </c>
      <c r="C30" s="4">
        <v>1090</v>
      </c>
      <c r="D30" s="9" t="s">
        <v>412</v>
      </c>
      <c r="E30" s="10" t="s">
        <v>125</v>
      </c>
      <c r="F30" s="40">
        <f t="shared" si="0"/>
        <v>19384.6</v>
      </c>
      <c r="G30" s="6">
        <v>19384.6</v>
      </c>
      <c r="H30" s="6">
        <v>14144.7</v>
      </c>
      <c r="I30" s="6">
        <v>927.6</v>
      </c>
      <c r="J30" s="6"/>
      <c r="K30" s="40">
        <f t="shared" si="1"/>
        <v>48.4</v>
      </c>
      <c r="L30" s="6">
        <v>48.4</v>
      </c>
      <c r="M30" s="6"/>
      <c r="N30" s="6">
        <v>8</v>
      </c>
      <c r="O30" s="6"/>
      <c r="P30" s="6"/>
      <c r="Q30" s="40">
        <f t="shared" si="2"/>
        <v>19433</v>
      </c>
      <c r="R30" s="47"/>
    </row>
    <row r="31" spans="1:18" s="48" customFormat="1" ht="46.5" customHeight="1" hidden="1">
      <c r="A31" s="23"/>
      <c r="B31" s="9" t="s">
        <v>483</v>
      </c>
      <c r="C31" s="4">
        <v>1110</v>
      </c>
      <c r="D31" s="9" t="s">
        <v>413</v>
      </c>
      <c r="E31" s="10" t="s">
        <v>237</v>
      </c>
      <c r="F31" s="40">
        <f t="shared" si="0"/>
        <v>265603.9</v>
      </c>
      <c r="G31" s="6">
        <v>265603.9</v>
      </c>
      <c r="H31" s="6">
        <v>156057.8</v>
      </c>
      <c r="I31" s="6">
        <v>24462.9</v>
      </c>
      <c r="J31" s="6"/>
      <c r="K31" s="40">
        <f t="shared" si="1"/>
        <v>27345.600000000002</v>
      </c>
      <c r="L31" s="6">
        <v>23841.9</v>
      </c>
      <c r="M31" s="6">
        <v>6039.2</v>
      </c>
      <c r="N31" s="6">
        <v>1216.6</v>
      </c>
      <c r="O31" s="6">
        <v>3503.7</v>
      </c>
      <c r="P31" s="6"/>
      <c r="Q31" s="40">
        <f t="shared" si="2"/>
        <v>292949.5</v>
      </c>
      <c r="R31" s="47"/>
    </row>
    <row r="32" spans="1:19" s="48" customFormat="1" ht="45" hidden="1">
      <c r="A32" s="23"/>
      <c r="B32" s="9" t="s">
        <v>233</v>
      </c>
      <c r="C32" s="4">
        <v>1120</v>
      </c>
      <c r="D32" s="9" t="s">
        <v>414</v>
      </c>
      <c r="E32" s="16" t="s">
        <v>238</v>
      </c>
      <c r="F32" s="40">
        <f t="shared" si="0"/>
        <v>143511.4</v>
      </c>
      <c r="G32" s="6">
        <f>257972.403-114461.003</f>
        <v>143511.4</v>
      </c>
      <c r="H32" s="6">
        <f>162814.8-73199.3</f>
        <v>89615.49999999999</v>
      </c>
      <c r="I32" s="6">
        <f>17488.1-8385.2</f>
        <v>9102.899999999998</v>
      </c>
      <c r="J32" s="6"/>
      <c r="K32" s="40">
        <f t="shared" si="1"/>
        <v>0</v>
      </c>
      <c r="L32" s="6"/>
      <c r="M32" s="6"/>
      <c r="N32" s="6"/>
      <c r="O32" s="6"/>
      <c r="P32" s="6"/>
      <c r="Q32" s="40">
        <f t="shared" si="2"/>
        <v>143511.4</v>
      </c>
      <c r="R32" s="47"/>
      <c r="S32" s="92"/>
    </row>
    <row r="33" spans="1:18" s="48" customFormat="1" ht="30" hidden="1">
      <c r="A33" s="23"/>
      <c r="B33" s="9" t="s">
        <v>234</v>
      </c>
      <c r="C33" s="4">
        <v>1140</v>
      </c>
      <c r="D33" s="9" t="s">
        <v>415</v>
      </c>
      <c r="E33" s="10" t="s">
        <v>255</v>
      </c>
      <c r="F33" s="40">
        <f t="shared" si="0"/>
        <v>17214.717</v>
      </c>
      <c r="G33" s="6">
        <v>17214.717</v>
      </c>
      <c r="H33" s="6">
        <v>12920.8</v>
      </c>
      <c r="I33" s="6">
        <v>771.4</v>
      </c>
      <c r="J33" s="6"/>
      <c r="K33" s="40">
        <f t="shared" si="1"/>
        <v>3816.7</v>
      </c>
      <c r="L33" s="6">
        <v>3738.7</v>
      </c>
      <c r="M33" s="6">
        <v>1682</v>
      </c>
      <c r="N33" s="6">
        <v>1224.8</v>
      </c>
      <c r="O33" s="6">
        <v>78</v>
      </c>
      <c r="P33" s="6"/>
      <c r="Q33" s="40">
        <f t="shared" si="2"/>
        <v>21031.417</v>
      </c>
      <c r="R33" s="47"/>
    </row>
    <row r="34" spans="1:18" s="48" customFormat="1" ht="15" hidden="1">
      <c r="A34" s="23"/>
      <c r="B34" s="9" t="s">
        <v>239</v>
      </c>
      <c r="C34" s="4">
        <v>1160</v>
      </c>
      <c r="D34" s="9"/>
      <c r="E34" s="13" t="s">
        <v>240</v>
      </c>
      <c r="F34" s="40">
        <f t="shared" si="0"/>
        <v>56580.200000000004</v>
      </c>
      <c r="G34" s="6">
        <f>G35+G36</f>
        <v>56580.200000000004</v>
      </c>
      <c r="H34" s="6">
        <f>H35+H36</f>
        <v>5344.5</v>
      </c>
      <c r="I34" s="6">
        <f>I35+I36</f>
        <v>184.3</v>
      </c>
      <c r="J34" s="6"/>
      <c r="K34" s="40">
        <f t="shared" si="1"/>
        <v>0</v>
      </c>
      <c r="L34" s="6"/>
      <c r="M34" s="6"/>
      <c r="N34" s="6"/>
      <c r="O34" s="6"/>
      <c r="P34" s="6"/>
      <c r="Q34" s="40">
        <f t="shared" si="2"/>
        <v>56580.200000000004</v>
      </c>
      <c r="R34" s="47"/>
    </row>
    <row r="35" spans="1:19" s="48" customFormat="1" ht="30" hidden="1">
      <c r="A35" s="23"/>
      <c r="B35" s="5" t="s">
        <v>493</v>
      </c>
      <c r="C35" s="18">
        <v>1161</v>
      </c>
      <c r="D35" s="5" t="s">
        <v>225</v>
      </c>
      <c r="E35" s="14" t="s">
        <v>494</v>
      </c>
      <c r="F35" s="40">
        <f t="shared" si="0"/>
        <v>6847.3</v>
      </c>
      <c r="G35" s="6">
        <f>6367.3+480</f>
        <v>6847.3</v>
      </c>
      <c r="H35" s="6">
        <v>4488.5</v>
      </c>
      <c r="I35" s="6">
        <v>184.3</v>
      </c>
      <c r="J35" s="6"/>
      <c r="K35" s="40">
        <f t="shared" si="1"/>
        <v>0</v>
      </c>
      <c r="L35" s="6"/>
      <c r="M35" s="6"/>
      <c r="N35" s="6"/>
      <c r="O35" s="6"/>
      <c r="P35" s="6"/>
      <c r="Q35" s="40">
        <f t="shared" si="2"/>
        <v>6847.3</v>
      </c>
      <c r="R35" s="47"/>
      <c r="S35" s="92"/>
    </row>
    <row r="36" spans="1:19" s="48" customFormat="1" ht="15" hidden="1">
      <c r="A36" s="23"/>
      <c r="B36" s="5" t="s">
        <v>495</v>
      </c>
      <c r="C36" s="18">
        <v>1162</v>
      </c>
      <c r="D36" s="5" t="s">
        <v>225</v>
      </c>
      <c r="E36" s="96" t="s">
        <v>496</v>
      </c>
      <c r="F36" s="40">
        <f t="shared" si="0"/>
        <v>49732.9</v>
      </c>
      <c r="G36" s="6">
        <f>4732.9+45000</f>
        <v>49732.9</v>
      </c>
      <c r="H36" s="6">
        <v>856</v>
      </c>
      <c r="I36" s="6"/>
      <c r="J36" s="6"/>
      <c r="K36" s="40"/>
      <c r="L36" s="6"/>
      <c r="M36" s="6"/>
      <c r="N36" s="6"/>
      <c r="O36" s="6"/>
      <c r="P36" s="6"/>
      <c r="Q36" s="40">
        <f t="shared" si="2"/>
        <v>49732.9</v>
      </c>
      <c r="R36" s="47"/>
      <c r="S36" s="92"/>
    </row>
    <row r="37" spans="1:18" s="54" customFormat="1" ht="24" hidden="1">
      <c r="A37" s="50"/>
      <c r="B37" s="20"/>
      <c r="C37" s="18"/>
      <c r="D37" s="5"/>
      <c r="E37" s="2" t="s">
        <v>256</v>
      </c>
      <c r="F37" s="40">
        <f t="shared" si="0"/>
        <v>0</v>
      </c>
      <c r="G37" s="51"/>
      <c r="H37" s="51"/>
      <c r="I37" s="52"/>
      <c r="J37" s="52"/>
      <c r="K37" s="40">
        <f t="shared" si="1"/>
        <v>0</v>
      </c>
      <c r="L37" s="52"/>
      <c r="M37" s="52"/>
      <c r="N37" s="52"/>
      <c r="O37" s="52"/>
      <c r="P37" s="52"/>
      <c r="Q37" s="40">
        <f t="shared" si="2"/>
        <v>0</v>
      </c>
      <c r="R37" s="53"/>
    </row>
    <row r="38" spans="1:18" s="54" customFormat="1" ht="36" hidden="1">
      <c r="A38" s="50"/>
      <c r="B38" s="20"/>
      <c r="C38" s="18"/>
      <c r="D38" s="5"/>
      <c r="E38" s="2" t="s">
        <v>126</v>
      </c>
      <c r="F38" s="40">
        <f t="shared" si="0"/>
        <v>0</v>
      </c>
      <c r="G38" s="51"/>
      <c r="H38" s="51"/>
      <c r="I38" s="52"/>
      <c r="J38" s="52"/>
      <c r="K38" s="40">
        <f t="shared" si="1"/>
        <v>0</v>
      </c>
      <c r="L38" s="52"/>
      <c r="M38" s="52"/>
      <c r="N38" s="52"/>
      <c r="O38" s="52"/>
      <c r="P38" s="52"/>
      <c r="Q38" s="40">
        <f t="shared" si="2"/>
        <v>0</v>
      </c>
      <c r="R38" s="53"/>
    </row>
    <row r="39" spans="1:18" s="46" customFormat="1" ht="15" customHeight="1" hidden="1">
      <c r="A39" s="44"/>
      <c r="B39" s="12" t="s">
        <v>235</v>
      </c>
      <c r="C39" s="17">
        <v>3000</v>
      </c>
      <c r="D39" s="102" t="s">
        <v>100</v>
      </c>
      <c r="E39" s="103"/>
      <c r="F39" s="40">
        <f t="shared" si="0"/>
        <v>3809.2</v>
      </c>
      <c r="G39" s="40">
        <f>G40</f>
        <v>3809.2</v>
      </c>
      <c r="H39" s="40">
        <f>H40</f>
        <v>0</v>
      </c>
      <c r="I39" s="40">
        <f>I40</f>
        <v>0</v>
      </c>
      <c r="J39" s="40">
        <f>J40</f>
        <v>0</v>
      </c>
      <c r="K39" s="40">
        <f t="shared" si="1"/>
        <v>0</v>
      </c>
      <c r="L39" s="40">
        <f>L40</f>
        <v>0</v>
      </c>
      <c r="M39" s="40">
        <f>M40</f>
        <v>0</v>
      </c>
      <c r="N39" s="40">
        <f>N40</f>
        <v>0</v>
      </c>
      <c r="O39" s="40">
        <f>O40</f>
        <v>0</v>
      </c>
      <c r="P39" s="40">
        <f>P40</f>
        <v>0</v>
      </c>
      <c r="Q39" s="40">
        <f t="shared" si="2"/>
        <v>3809.2</v>
      </c>
      <c r="R39" s="45"/>
    </row>
    <row r="40" spans="2:18" ht="75" hidden="1">
      <c r="B40" s="9" t="s">
        <v>241</v>
      </c>
      <c r="C40" s="4">
        <v>3140</v>
      </c>
      <c r="D40" s="9" t="s">
        <v>416</v>
      </c>
      <c r="E40" s="10" t="s">
        <v>149</v>
      </c>
      <c r="F40" s="40">
        <f t="shared" si="0"/>
        <v>3809.2</v>
      </c>
      <c r="G40" s="6">
        <v>3809.2</v>
      </c>
      <c r="H40" s="40"/>
      <c r="I40" s="40"/>
      <c r="J40" s="40"/>
      <c r="K40" s="40">
        <f t="shared" si="1"/>
        <v>0</v>
      </c>
      <c r="L40" s="40"/>
      <c r="M40" s="40"/>
      <c r="N40" s="40"/>
      <c r="O40" s="40"/>
      <c r="P40" s="40"/>
      <c r="Q40" s="40">
        <f t="shared" si="2"/>
        <v>3809.2</v>
      </c>
      <c r="R40" s="7"/>
    </row>
    <row r="41" spans="1:18" s="46" customFormat="1" ht="14.25" hidden="1">
      <c r="A41" s="44"/>
      <c r="B41" s="12" t="s">
        <v>236</v>
      </c>
      <c r="C41" s="17">
        <v>4000</v>
      </c>
      <c r="D41" s="102" t="s">
        <v>96</v>
      </c>
      <c r="E41" s="103"/>
      <c r="F41" s="40">
        <f t="shared" si="0"/>
        <v>2118.844</v>
      </c>
      <c r="G41" s="40">
        <f>G42</f>
        <v>2118.844</v>
      </c>
      <c r="H41" s="40">
        <f>H42</f>
        <v>1489.3</v>
      </c>
      <c r="I41" s="40">
        <f>I42</f>
        <v>156.2</v>
      </c>
      <c r="J41" s="40">
        <f>J42</f>
        <v>0</v>
      </c>
      <c r="K41" s="40">
        <f t="shared" si="1"/>
        <v>0</v>
      </c>
      <c r="L41" s="40">
        <f>L42</f>
        <v>0</v>
      </c>
      <c r="M41" s="40">
        <f>M42</f>
        <v>0</v>
      </c>
      <c r="N41" s="40">
        <f>N42</f>
        <v>0</v>
      </c>
      <c r="O41" s="40">
        <f>O42</f>
        <v>0</v>
      </c>
      <c r="P41" s="40">
        <f>P42</f>
        <v>0</v>
      </c>
      <c r="Q41" s="40">
        <f t="shared" si="2"/>
        <v>2118.844</v>
      </c>
      <c r="R41" s="45"/>
    </row>
    <row r="42" spans="2:18" ht="45" hidden="1">
      <c r="B42" s="9" t="s">
        <v>242</v>
      </c>
      <c r="C42" s="4">
        <v>4060</v>
      </c>
      <c r="D42" s="9" t="s">
        <v>417</v>
      </c>
      <c r="E42" s="15" t="s">
        <v>243</v>
      </c>
      <c r="F42" s="40">
        <f t="shared" si="0"/>
        <v>2118.844</v>
      </c>
      <c r="G42" s="6">
        <v>2118.844</v>
      </c>
      <c r="H42" s="6">
        <v>1489.3</v>
      </c>
      <c r="I42" s="6">
        <v>156.2</v>
      </c>
      <c r="J42" s="40"/>
      <c r="K42" s="40">
        <f t="shared" si="1"/>
        <v>0</v>
      </c>
      <c r="L42" s="40"/>
      <c r="M42" s="40"/>
      <c r="N42" s="40"/>
      <c r="O42" s="40"/>
      <c r="P42" s="40"/>
      <c r="Q42" s="40">
        <f t="shared" si="2"/>
        <v>2118.844</v>
      </c>
      <c r="R42" s="7"/>
    </row>
    <row r="43" spans="1:18" s="46" customFormat="1" ht="14.25" hidden="1">
      <c r="A43" s="44"/>
      <c r="B43" s="12" t="s">
        <v>244</v>
      </c>
      <c r="C43" s="17">
        <v>7300</v>
      </c>
      <c r="D43" s="12"/>
      <c r="E43" s="55" t="s">
        <v>246</v>
      </c>
      <c r="F43" s="40">
        <f t="shared" si="0"/>
        <v>0</v>
      </c>
      <c r="G43" s="40">
        <f>G44</f>
        <v>0</v>
      </c>
      <c r="H43" s="40">
        <f>H44</f>
        <v>0</v>
      </c>
      <c r="I43" s="40">
        <f>I44</f>
        <v>0</v>
      </c>
      <c r="J43" s="40">
        <f>J44</f>
        <v>0</v>
      </c>
      <c r="K43" s="40">
        <f t="shared" si="1"/>
        <v>0</v>
      </c>
      <c r="L43" s="40">
        <f>L44</f>
        <v>0</v>
      </c>
      <c r="M43" s="40">
        <f>M44</f>
        <v>0</v>
      </c>
      <c r="N43" s="40">
        <f>N44</f>
        <v>0</v>
      </c>
      <c r="O43" s="40">
        <f>O44</f>
        <v>0</v>
      </c>
      <c r="P43" s="40">
        <f>P44</f>
        <v>0</v>
      </c>
      <c r="Q43" s="40">
        <f t="shared" si="2"/>
        <v>0</v>
      </c>
      <c r="R43" s="45"/>
    </row>
    <row r="44" spans="2:18" ht="15" customHeight="1" hidden="1">
      <c r="B44" s="9" t="s">
        <v>245</v>
      </c>
      <c r="C44" s="4">
        <v>7321</v>
      </c>
      <c r="D44" s="9" t="s">
        <v>247</v>
      </c>
      <c r="E44" s="11" t="s">
        <v>248</v>
      </c>
      <c r="F44" s="40">
        <f t="shared" si="0"/>
        <v>0</v>
      </c>
      <c r="G44" s="6"/>
      <c r="H44" s="6"/>
      <c r="I44" s="6"/>
      <c r="J44" s="40"/>
      <c r="K44" s="40">
        <f t="shared" si="1"/>
        <v>0</v>
      </c>
      <c r="L44" s="40"/>
      <c r="M44" s="40"/>
      <c r="N44" s="40"/>
      <c r="O44" s="6"/>
      <c r="P44" s="6"/>
      <c r="Q44" s="40">
        <f t="shared" si="2"/>
        <v>0</v>
      </c>
      <c r="R44" s="7"/>
    </row>
    <row r="45" spans="2:20" ht="15.75">
      <c r="B45" s="128" t="s">
        <v>282</v>
      </c>
      <c r="C45" s="129" t="s">
        <v>78</v>
      </c>
      <c r="D45" s="130"/>
      <c r="E45" s="131"/>
      <c r="F45" s="132">
        <f aca="true" t="shared" si="3" ref="F45:F107">G45+J45</f>
        <v>1249931.3399999999</v>
      </c>
      <c r="G45" s="132">
        <f>G46</f>
        <v>1249931.3399999999</v>
      </c>
      <c r="H45" s="132">
        <f>H46</f>
        <v>43961.299999999996</v>
      </c>
      <c r="I45" s="132">
        <f>I46</f>
        <v>3993.1000000000004</v>
      </c>
      <c r="J45" s="132">
        <f>J46</f>
        <v>0</v>
      </c>
      <c r="K45" s="132">
        <f aca="true" t="shared" si="4" ref="K45:K107">L45+O45</f>
        <v>181850.16631</v>
      </c>
      <c r="L45" s="132">
        <f>L46</f>
        <v>39473.2</v>
      </c>
      <c r="M45" s="132">
        <f>M46</f>
        <v>10193.699999999999</v>
      </c>
      <c r="N45" s="132">
        <f>N46</f>
        <v>3519.9</v>
      </c>
      <c r="O45" s="133">
        <f>O46</f>
        <v>142376.96631000002</v>
      </c>
      <c r="P45" s="133">
        <f>P46</f>
        <v>56280.866310000005</v>
      </c>
      <c r="Q45" s="132">
        <f aca="true" t="shared" si="5" ref="Q45:Q107">F45+K45</f>
        <v>1431781.5063099999</v>
      </c>
      <c r="R45" s="7"/>
      <c r="S45" s="93"/>
      <c r="T45" s="101"/>
    </row>
    <row r="46" spans="2:18" ht="15.75">
      <c r="B46" s="134" t="s">
        <v>283</v>
      </c>
      <c r="C46" s="135" t="s">
        <v>78</v>
      </c>
      <c r="D46" s="136"/>
      <c r="E46" s="137"/>
      <c r="F46" s="132">
        <f t="shared" si="3"/>
        <v>1249931.3399999999</v>
      </c>
      <c r="G46" s="138">
        <f>G47+G78+G80+G83+G50</f>
        <v>1249931.3399999999</v>
      </c>
      <c r="H46" s="138">
        <f>H47+H78+H80+H83+H50</f>
        <v>43961.299999999996</v>
      </c>
      <c r="I46" s="138">
        <f>I47+I78+I80+I83+I50</f>
        <v>3993.1000000000004</v>
      </c>
      <c r="J46" s="138">
        <f>J47+J78+J80+J83</f>
        <v>0</v>
      </c>
      <c r="K46" s="132">
        <f t="shared" si="4"/>
        <v>181850.16631</v>
      </c>
      <c r="L46" s="138">
        <f>L47+L78+L80+L83+L50</f>
        <v>39473.2</v>
      </c>
      <c r="M46" s="138">
        <f>M47+M78+M80+M83+M50</f>
        <v>10193.699999999999</v>
      </c>
      <c r="N46" s="138">
        <f>N47+N78+N80+N83+N50</f>
        <v>3519.9</v>
      </c>
      <c r="O46" s="139">
        <f>O47+O78+O80+O83+O50</f>
        <v>142376.96631000002</v>
      </c>
      <c r="P46" s="139">
        <f>P47+P78+P80+P83</f>
        <v>56280.866310000005</v>
      </c>
      <c r="Q46" s="132">
        <f t="shared" si="5"/>
        <v>1431781.5063099999</v>
      </c>
      <c r="R46" s="7"/>
    </row>
    <row r="47" spans="2:18" ht="14.25" hidden="1">
      <c r="B47" s="128" t="s">
        <v>284</v>
      </c>
      <c r="C47" s="140">
        <v>1000</v>
      </c>
      <c r="D47" s="141" t="s">
        <v>79</v>
      </c>
      <c r="E47" s="142"/>
      <c r="F47" s="143">
        <f t="shared" si="3"/>
        <v>67268.5</v>
      </c>
      <c r="G47" s="143">
        <f>G48+G49</f>
        <v>67268.5</v>
      </c>
      <c r="H47" s="143">
        <f>H48+H49</f>
        <v>38526.1</v>
      </c>
      <c r="I47" s="143">
        <f>I48+I49</f>
        <v>3147.8</v>
      </c>
      <c r="J47" s="143">
        <f>J48+J49</f>
        <v>0</v>
      </c>
      <c r="K47" s="143">
        <f t="shared" si="4"/>
        <v>16491.1</v>
      </c>
      <c r="L47" s="143">
        <f>L48+L49</f>
        <v>16376.1</v>
      </c>
      <c r="M47" s="143">
        <f>M48+M49</f>
        <v>10193.699999999999</v>
      </c>
      <c r="N47" s="143">
        <f>N48+N49</f>
        <v>3519.9</v>
      </c>
      <c r="O47" s="143">
        <f>O48+O49</f>
        <v>115</v>
      </c>
      <c r="P47" s="143">
        <f>P48+P49</f>
        <v>0</v>
      </c>
      <c r="Q47" s="143">
        <f t="shared" si="5"/>
        <v>83759.6</v>
      </c>
      <c r="R47" s="7"/>
    </row>
    <row r="48" spans="1:18" s="48" customFormat="1" ht="45" hidden="1">
      <c r="A48" s="23"/>
      <c r="B48" s="144" t="s">
        <v>287</v>
      </c>
      <c r="C48" s="145" t="s">
        <v>80</v>
      </c>
      <c r="D48" s="144" t="s">
        <v>414</v>
      </c>
      <c r="E48" s="146" t="s">
        <v>285</v>
      </c>
      <c r="F48" s="143">
        <f t="shared" si="3"/>
        <v>65401</v>
      </c>
      <c r="G48" s="147">
        <v>65401</v>
      </c>
      <c r="H48" s="147">
        <v>37057.1</v>
      </c>
      <c r="I48" s="147">
        <v>3122</v>
      </c>
      <c r="J48" s="147"/>
      <c r="K48" s="143">
        <f t="shared" si="4"/>
        <v>16041.1</v>
      </c>
      <c r="L48" s="147">
        <v>15971.1</v>
      </c>
      <c r="M48" s="147">
        <v>9884.8</v>
      </c>
      <c r="N48" s="147">
        <v>3504.9</v>
      </c>
      <c r="O48" s="147">
        <v>70</v>
      </c>
      <c r="P48" s="147"/>
      <c r="Q48" s="143">
        <f t="shared" si="5"/>
        <v>81442.1</v>
      </c>
      <c r="R48" s="47"/>
    </row>
    <row r="49" spans="1:18" s="48" customFormat="1" ht="30" hidden="1">
      <c r="A49" s="23"/>
      <c r="B49" s="144" t="s">
        <v>288</v>
      </c>
      <c r="C49" s="145" t="s">
        <v>81</v>
      </c>
      <c r="D49" s="144" t="s">
        <v>418</v>
      </c>
      <c r="E49" s="148" t="s">
        <v>286</v>
      </c>
      <c r="F49" s="143">
        <f t="shared" si="3"/>
        <v>1867.5</v>
      </c>
      <c r="G49" s="147">
        <v>1867.5</v>
      </c>
      <c r="H49" s="147">
        <v>1469</v>
      </c>
      <c r="I49" s="147">
        <v>25.8</v>
      </c>
      <c r="J49" s="147"/>
      <c r="K49" s="143">
        <f t="shared" si="4"/>
        <v>450</v>
      </c>
      <c r="L49" s="147">
        <v>405</v>
      </c>
      <c r="M49" s="147">
        <v>308.9</v>
      </c>
      <c r="N49" s="147">
        <v>15</v>
      </c>
      <c r="O49" s="147">
        <v>45</v>
      </c>
      <c r="P49" s="147"/>
      <c r="Q49" s="143">
        <f t="shared" si="5"/>
        <v>2317.5</v>
      </c>
      <c r="R49" s="47"/>
    </row>
    <row r="50" spans="1:18" s="46" customFormat="1" ht="14.25">
      <c r="A50" s="44"/>
      <c r="B50" s="128" t="s">
        <v>289</v>
      </c>
      <c r="C50" s="140">
        <v>2000</v>
      </c>
      <c r="D50" s="128"/>
      <c r="E50" s="149" t="s">
        <v>82</v>
      </c>
      <c r="F50" s="143">
        <f t="shared" si="3"/>
        <v>1179857.8399999999</v>
      </c>
      <c r="G50" s="143">
        <f>G51+G52+G54+G56+G57+G58+G60+G61+G62+G65+G77+G63</f>
        <v>1179857.8399999999</v>
      </c>
      <c r="H50" s="143">
        <f>H51+H52+H54+H56+H57+H58+H60+H61+H62+H65+H77+H63</f>
        <v>3460.6</v>
      </c>
      <c r="I50" s="143">
        <f>I51+I52+I54+I56+I57+I58+I60+I61+I62+I65+I77+I63</f>
        <v>618.9</v>
      </c>
      <c r="J50" s="143">
        <f>SUM(J51:J65)</f>
        <v>0</v>
      </c>
      <c r="K50" s="143">
        <f t="shared" si="4"/>
        <v>109078.20000000001</v>
      </c>
      <c r="L50" s="143">
        <f>L51+L52+L54+L56+L57+L58+L60+L61+L62+L65+L77+L63</f>
        <v>23097.1</v>
      </c>
      <c r="M50" s="143">
        <f>M51+M52+M54+M56+M57+M58+M60+M61+M62+M65+M77+M63</f>
        <v>0</v>
      </c>
      <c r="N50" s="143">
        <f>N51+N52+N54+N56+N57+N58+N60+N61+N62+N65+N77+N63</f>
        <v>0</v>
      </c>
      <c r="O50" s="143">
        <f>O51+O52+O54+O56+O57+O58+O60+O61+O62+O65+O77+O63</f>
        <v>85981.1</v>
      </c>
      <c r="P50" s="143">
        <f>P51+P52+P54+P56+P57+P58+P60+P61+P62+P65+P77+P63</f>
        <v>0</v>
      </c>
      <c r="Q50" s="143">
        <f t="shared" si="5"/>
        <v>1288936.0399999998</v>
      </c>
      <c r="R50" s="45"/>
    </row>
    <row r="51" spans="1:18" s="48" customFormat="1" ht="30" hidden="1">
      <c r="A51" s="23"/>
      <c r="B51" s="144" t="s">
        <v>290</v>
      </c>
      <c r="C51" s="145" t="s">
        <v>83</v>
      </c>
      <c r="D51" s="144" t="s">
        <v>419</v>
      </c>
      <c r="E51" s="150" t="s">
        <v>166</v>
      </c>
      <c r="F51" s="143">
        <f t="shared" si="3"/>
        <v>214853.782</v>
      </c>
      <c r="G51" s="147">
        <v>214853.782</v>
      </c>
      <c r="H51" s="147"/>
      <c r="I51" s="147"/>
      <c r="J51" s="147"/>
      <c r="K51" s="143">
        <f t="shared" si="4"/>
        <v>0</v>
      </c>
      <c r="L51" s="147"/>
      <c r="M51" s="147"/>
      <c r="N51" s="147"/>
      <c r="O51" s="147"/>
      <c r="P51" s="147"/>
      <c r="Q51" s="143">
        <f t="shared" si="5"/>
        <v>214853.782</v>
      </c>
      <c r="R51" s="47"/>
    </row>
    <row r="52" spans="1:19" s="48" customFormat="1" ht="30">
      <c r="A52" s="23"/>
      <c r="B52" s="144" t="s">
        <v>297</v>
      </c>
      <c r="C52" s="145">
        <v>2020</v>
      </c>
      <c r="D52" s="144" t="s">
        <v>420</v>
      </c>
      <c r="E52" s="150" t="s">
        <v>84</v>
      </c>
      <c r="F52" s="143">
        <f t="shared" si="3"/>
        <v>432236.925</v>
      </c>
      <c r="G52" s="147">
        <f>431876.925+360</f>
        <v>432236.925</v>
      </c>
      <c r="H52" s="147"/>
      <c r="I52" s="147"/>
      <c r="J52" s="147"/>
      <c r="K52" s="143">
        <f t="shared" si="4"/>
        <v>0</v>
      </c>
      <c r="L52" s="147"/>
      <c r="M52" s="147"/>
      <c r="N52" s="147"/>
      <c r="O52" s="147"/>
      <c r="P52" s="147"/>
      <c r="Q52" s="143">
        <f t="shared" si="5"/>
        <v>432236.925</v>
      </c>
      <c r="R52" s="47"/>
      <c r="S52" s="92"/>
    </row>
    <row r="53" spans="1:19" s="48" customFormat="1" ht="24" hidden="1">
      <c r="A53" s="23"/>
      <c r="B53" s="144"/>
      <c r="C53" s="145"/>
      <c r="D53" s="144"/>
      <c r="E53" s="151" t="s">
        <v>148</v>
      </c>
      <c r="F53" s="143">
        <f t="shared" si="3"/>
        <v>220.9</v>
      </c>
      <c r="G53" s="152">
        <v>220.9</v>
      </c>
      <c r="H53" s="152"/>
      <c r="I53" s="152"/>
      <c r="J53" s="152"/>
      <c r="K53" s="143">
        <f t="shared" si="4"/>
        <v>0</v>
      </c>
      <c r="L53" s="152"/>
      <c r="M53" s="152"/>
      <c r="N53" s="152"/>
      <c r="O53" s="152"/>
      <c r="P53" s="152"/>
      <c r="Q53" s="143">
        <f t="shared" si="5"/>
        <v>220.9</v>
      </c>
      <c r="R53" s="47"/>
      <c r="S53" s="92"/>
    </row>
    <row r="54" spans="1:19" s="48" customFormat="1" ht="29.25" customHeight="1" hidden="1">
      <c r="A54" s="23"/>
      <c r="B54" s="144" t="s">
        <v>298</v>
      </c>
      <c r="C54" s="145">
        <v>2040</v>
      </c>
      <c r="D54" s="144" t="s">
        <v>421</v>
      </c>
      <c r="E54" s="153" t="s">
        <v>299</v>
      </c>
      <c r="F54" s="143">
        <f t="shared" si="3"/>
        <v>40761.093</v>
      </c>
      <c r="G54" s="147">
        <v>40761.093</v>
      </c>
      <c r="H54" s="147"/>
      <c r="I54" s="147"/>
      <c r="J54" s="147"/>
      <c r="K54" s="143">
        <f t="shared" si="4"/>
        <v>0</v>
      </c>
      <c r="L54" s="147"/>
      <c r="M54" s="147"/>
      <c r="N54" s="147"/>
      <c r="O54" s="147"/>
      <c r="P54" s="147"/>
      <c r="Q54" s="143">
        <f t="shared" si="5"/>
        <v>40761.093</v>
      </c>
      <c r="R54" s="47"/>
      <c r="S54" s="92"/>
    </row>
    <row r="55" spans="1:19" s="48" customFormat="1" ht="15" hidden="1">
      <c r="A55" s="23"/>
      <c r="B55" s="144"/>
      <c r="C55" s="145"/>
      <c r="D55" s="144"/>
      <c r="E55" s="154"/>
      <c r="F55" s="143">
        <f t="shared" si="3"/>
        <v>0</v>
      </c>
      <c r="G55" s="147"/>
      <c r="H55" s="147"/>
      <c r="I55" s="147"/>
      <c r="J55" s="147"/>
      <c r="K55" s="143">
        <f t="shared" si="4"/>
        <v>0</v>
      </c>
      <c r="L55" s="147"/>
      <c r="M55" s="147"/>
      <c r="N55" s="147"/>
      <c r="O55" s="147"/>
      <c r="P55" s="147"/>
      <c r="Q55" s="143">
        <f t="shared" si="5"/>
        <v>0</v>
      </c>
      <c r="R55" s="47"/>
      <c r="S55" s="92"/>
    </row>
    <row r="56" spans="1:19" s="48" customFormat="1" ht="30" hidden="1">
      <c r="A56" s="23"/>
      <c r="B56" s="144" t="s">
        <v>300</v>
      </c>
      <c r="C56" s="145">
        <v>2050</v>
      </c>
      <c r="D56" s="144" t="s">
        <v>422</v>
      </c>
      <c r="E56" s="154" t="s">
        <v>85</v>
      </c>
      <c r="F56" s="143">
        <f t="shared" si="3"/>
        <v>24466.084</v>
      </c>
      <c r="G56" s="147">
        <v>24466.084</v>
      </c>
      <c r="H56" s="147"/>
      <c r="I56" s="147"/>
      <c r="J56" s="147"/>
      <c r="K56" s="143">
        <f t="shared" si="4"/>
        <v>0</v>
      </c>
      <c r="L56" s="147"/>
      <c r="M56" s="147"/>
      <c r="N56" s="147"/>
      <c r="O56" s="147"/>
      <c r="P56" s="147"/>
      <c r="Q56" s="143">
        <f t="shared" si="5"/>
        <v>24466.084</v>
      </c>
      <c r="R56" s="47"/>
      <c r="S56" s="92"/>
    </row>
    <row r="57" spans="1:19" s="48" customFormat="1" ht="30" hidden="1">
      <c r="A57" s="23"/>
      <c r="B57" s="144" t="s">
        <v>291</v>
      </c>
      <c r="C57" s="145">
        <v>2060</v>
      </c>
      <c r="D57" s="144" t="s">
        <v>423</v>
      </c>
      <c r="E57" s="154" t="s">
        <v>86</v>
      </c>
      <c r="F57" s="143">
        <f t="shared" si="3"/>
        <v>13743.466</v>
      </c>
      <c r="G57" s="147">
        <v>13743.466</v>
      </c>
      <c r="H57" s="147"/>
      <c r="I57" s="147"/>
      <c r="J57" s="147"/>
      <c r="K57" s="143">
        <f t="shared" si="4"/>
        <v>0</v>
      </c>
      <c r="L57" s="147"/>
      <c r="M57" s="147"/>
      <c r="N57" s="147"/>
      <c r="O57" s="147"/>
      <c r="P57" s="147"/>
      <c r="Q57" s="143">
        <f t="shared" si="5"/>
        <v>13743.466</v>
      </c>
      <c r="R57" s="47"/>
      <c r="S57" s="92"/>
    </row>
    <row r="58" spans="1:19" s="48" customFormat="1" ht="30" hidden="1">
      <c r="A58" s="23"/>
      <c r="B58" s="144" t="s">
        <v>292</v>
      </c>
      <c r="C58" s="145">
        <v>2070</v>
      </c>
      <c r="D58" s="144" t="s">
        <v>424</v>
      </c>
      <c r="E58" s="155" t="s">
        <v>301</v>
      </c>
      <c r="F58" s="143">
        <f t="shared" si="3"/>
        <v>238529.1</v>
      </c>
      <c r="G58" s="147">
        <v>238529.1</v>
      </c>
      <c r="H58" s="147"/>
      <c r="I58" s="147"/>
      <c r="J58" s="147"/>
      <c r="K58" s="143">
        <f t="shared" si="4"/>
        <v>0</v>
      </c>
      <c r="L58" s="147"/>
      <c r="M58" s="147"/>
      <c r="N58" s="147"/>
      <c r="O58" s="147"/>
      <c r="P58" s="147"/>
      <c r="Q58" s="143">
        <f t="shared" si="5"/>
        <v>238529.1</v>
      </c>
      <c r="R58" s="47"/>
      <c r="S58" s="92"/>
    </row>
    <row r="59" spans="1:19" s="48" customFormat="1" ht="15" hidden="1">
      <c r="A59" s="23"/>
      <c r="B59" s="144"/>
      <c r="C59" s="145"/>
      <c r="D59" s="144"/>
      <c r="E59" s="150"/>
      <c r="F59" s="143">
        <f t="shared" si="3"/>
        <v>0</v>
      </c>
      <c r="G59" s="147"/>
      <c r="H59" s="147"/>
      <c r="I59" s="147"/>
      <c r="J59" s="147"/>
      <c r="K59" s="143">
        <f t="shared" si="4"/>
        <v>0</v>
      </c>
      <c r="L59" s="147"/>
      <c r="M59" s="147"/>
      <c r="N59" s="147"/>
      <c r="O59" s="147"/>
      <c r="P59" s="147"/>
      <c r="Q59" s="143">
        <f t="shared" si="5"/>
        <v>0</v>
      </c>
      <c r="R59" s="47"/>
      <c r="S59" s="92"/>
    </row>
    <row r="60" spans="1:19" s="48" customFormat="1" ht="30" hidden="1">
      <c r="A60" s="23"/>
      <c r="B60" s="144" t="s">
        <v>293</v>
      </c>
      <c r="C60" s="145">
        <v>2090</v>
      </c>
      <c r="D60" s="144" t="s">
        <v>425</v>
      </c>
      <c r="E60" s="150" t="s">
        <v>87</v>
      </c>
      <c r="F60" s="143">
        <f t="shared" si="3"/>
        <v>2464.485</v>
      </c>
      <c r="G60" s="147">
        <v>2464.485</v>
      </c>
      <c r="H60" s="147"/>
      <c r="I60" s="147"/>
      <c r="J60" s="147"/>
      <c r="K60" s="143">
        <f t="shared" si="4"/>
        <v>0</v>
      </c>
      <c r="L60" s="147"/>
      <c r="M60" s="147"/>
      <c r="N60" s="147"/>
      <c r="O60" s="147"/>
      <c r="P60" s="147"/>
      <c r="Q60" s="143">
        <f t="shared" si="5"/>
        <v>2464.485</v>
      </c>
      <c r="R60" s="47"/>
      <c r="S60" s="92"/>
    </row>
    <row r="61" spans="1:19" s="48" customFormat="1" ht="30" hidden="1">
      <c r="A61" s="23"/>
      <c r="B61" s="144" t="s">
        <v>302</v>
      </c>
      <c r="C61" s="145">
        <v>2120</v>
      </c>
      <c r="D61" s="144" t="s">
        <v>426</v>
      </c>
      <c r="E61" s="150" t="s">
        <v>88</v>
      </c>
      <c r="F61" s="143">
        <f t="shared" si="3"/>
        <v>2179.1</v>
      </c>
      <c r="G61" s="147">
        <v>2179.1</v>
      </c>
      <c r="H61" s="147"/>
      <c r="I61" s="147"/>
      <c r="J61" s="147"/>
      <c r="K61" s="143">
        <f t="shared" si="4"/>
        <v>0</v>
      </c>
      <c r="L61" s="147"/>
      <c r="M61" s="147"/>
      <c r="N61" s="147"/>
      <c r="O61" s="147"/>
      <c r="P61" s="147"/>
      <c r="Q61" s="143">
        <f t="shared" si="5"/>
        <v>2179.1</v>
      </c>
      <c r="R61" s="47"/>
      <c r="S61" s="92"/>
    </row>
    <row r="62" spans="1:19" s="48" customFormat="1" ht="30" hidden="1">
      <c r="A62" s="23"/>
      <c r="B62" s="144" t="s">
        <v>294</v>
      </c>
      <c r="C62" s="145">
        <v>2130</v>
      </c>
      <c r="D62" s="144" t="s">
        <v>427</v>
      </c>
      <c r="E62" s="150" t="s">
        <v>89</v>
      </c>
      <c r="F62" s="143">
        <f t="shared" si="3"/>
        <v>9826.126</v>
      </c>
      <c r="G62" s="147">
        <v>9826.126</v>
      </c>
      <c r="H62" s="147"/>
      <c r="I62" s="147"/>
      <c r="J62" s="147"/>
      <c r="K62" s="143">
        <f t="shared" si="4"/>
        <v>0</v>
      </c>
      <c r="L62" s="147"/>
      <c r="M62" s="147"/>
      <c r="N62" s="147"/>
      <c r="O62" s="147"/>
      <c r="P62" s="147"/>
      <c r="Q62" s="143">
        <f t="shared" si="5"/>
        <v>9826.126</v>
      </c>
      <c r="R62" s="47"/>
      <c r="S62" s="92"/>
    </row>
    <row r="63" spans="1:19" s="48" customFormat="1" ht="30" hidden="1">
      <c r="A63" s="23"/>
      <c r="B63" s="144" t="s">
        <v>481</v>
      </c>
      <c r="C63" s="145">
        <v>2140</v>
      </c>
      <c r="D63" s="144"/>
      <c r="E63" s="154" t="s">
        <v>482</v>
      </c>
      <c r="F63" s="143">
        <f t="shared" si="3"/>
        <v>1000</v>
      </c>
      <c r="G63" s="147">
        <f>G64</f>
        <v>1000</v>
      </c>
      <c r="H63" s="147"/>
      <c r="I63" s="147"/>
      <c r="J63" s="147"/>
      <c r="K63" s="143">
        <f t="shared" si="4"/>
        <v>0</v>
      </c>
      <c r="L63" s="147"/>
      <c r="M63" s="147"/>
      <c r="N63" s="147"/>
      <c r="O63" s="147"/>
      <c r="P63" s="147"/>
      <c r="Q63" s="143">
        <f t="shared" si="5"/>
        <v>1000</v>
      </c>
      <c r="R63" s="47"/>
      <c r="S63" s="92"/>
    </row>
    <row r="64" spans="1:19" s="48" customFormat="1" ht="30" hidden="1">
      <c r="A64" s="23"/>
      <c r="B64" s="156" t="s">
        <v>307</v>
      </c>
      <c r="C64" s="157">
        <v>2144</v>
      </c>
      <c r="D64" s="156" t="s">
        <v>429</v>
      </c>
      <c r="E64" s="158" t="s">
        <v>308</v>
      </c>
      <c r="F64" s="159">
        <f>G64+J64</f>
        <v>1000</v>
      </c>
      <c r="G64" s="160">
        <v>1000</v>
      </c>
      <c r="H64" s="160"/>
      <c r="I64" s="160"/>
      <c r="J64" s="160"/>
      <c r="K64" s="159">
        <f>L64+O64</f>
        <v>0</v>
      </c>
      <c r="L64" s="160"/>
      <c r="M64" s="160"/>
      <c r="N64" s="160"/>
      <c r="O64" s="160"/>
      <c r="P64" s="160"/>
      <c r="Q64" s="159">
        <f>F64+K64</f>
        <v>1000</v>
      </c>
      <c r="R64" s="47"/>
      <c r="S64" s="92"/>
    </row>
    <row r="65" spans="1:19" s="48" customFormat="1" ht="30">
      <c r="A65" s="23"/>
      <c r="B65" s="144" t="s">
        <v>303</v>
      </c>
      <c r="C65" s="145">
        <v>2150</v>
      </c>
      <c r="D65" s="144" t="s">
        <v>428</v>
      </c>
      <c r="E65" s="148" t="s">
        <v>304</v>
      </c>
      <c r="F65" s="143">
        <f t="shared" si="3"/>
        <v>199797.679</v>
      </c>
      <c r="G65" s="147">
        <f>G66+G68</f>
        <v>199797.679</v>
      </c>
      <c r="H65" s="147">
        <f>H66+H68</f>
        <v>3460.6</v>
      </c>
      <c r="I65" s="147">
        <f>I66+I68</f>
        <v>618.9</v>
      </c>
      <c r="J65" s="147"/>
      <c r="K65" s="143">
        <f t="shared" si="4"/>
        <v>109078.20000000001</v>
      </c>
      <c r="L65" s="147">
        <f>L66+L68</f>
        <v>23097.1</v>
      </c>
      <c r="M65" s="147">
        <f>M66+M68</f>
        <v>0</v>
      </c>
      <c r="N65" s="147">
        <f>N66+N68</f>
        <v>0</v>
      </c>
      <c r="O65" s="147">
        <f>O66+O68</f>
        <v>85981.1</v>
      </c>
      <c r="P65" s="147">
        <f>P66+P68</f>
        <v>0</v>
      </c>
      <c r="Q65" s="143">
        <f t="shared" si="5"/>
        <v>308875.879</v>
      </c>
      <c r="R65" s="47"/>
      <c r="S65" s="92"/>
    </row>
    <row r="66" spans="1:19" s="48" customFormat="1" ht="30" hidden="1">
      <c r="A66" s="23"/>
      <c r="B66" s="156" t="s">
        <v>497</v>
      </c>
      <c r="C66" s="157">
        <v>2151</v>
      </c>
      <c r="D66" s="156" t="s">
        <v>498</v>
      </c>
      <c r="E66" s="161" t="s">
        <v>499</v>
      </c>
      <c r="F66" s="159">
        <f t="shared" si="3"/>
        <v>84177.679</v>
      </c>
      <c r="G66" s="160">
        <v>84177.679</v>
      </c>
      <c r="H66" s="160">
        <v>3460.6</v>
      </c>
      <c r="I66" s="160">
        <v>618.9</v>
      </c>
      <c r="J66" s="160"/>
      <c r="K66" s="143">
        <f t="shared" si="4"/>
        <v>0</v>
      </c>
      <c r="L66" s="160"/>
      <c r="M66" s="160"/>
      <c r="N66" s="160"/>
      <c r="O66" s="160"/>
      <c r="P66" s="160"/>
      <c r="Q66" s="159">
        <f t="shared" si="5"/>
        <v>84177.679</v>
      </c>
      <c r="R66" s="47"/>
      <c r="S66" s="92"/>
    </row>
    <row r="67" spans="1:19" s="48" customFormat="1" ht="25.5" hidden="1">
      <c r="A67" s="23"/>
      <c r="B67" s="162" t="s">
        <v>497</v>
      </c>
      <c r="C67" s="163">
        <v>2151</v>
      </c>
      <c r="D67" s="162" t="s">
        <v>428</v>
      </c>
      <c r="E67" s="164" t="s">
        <v>199</v>
      </c>
      <c r="F67" s="143">
        <f>G67+J67</f>
        <v>4914.9</v>
      </c>
      <c r="G67" s="165">
        <v>4914.9</v>
      </c>
      <c r="H67" s="165">
        <v>3460.6</v>
      </c>
      <c r="I67" s="165">
        <v>618.9</v>
      </c>
      <c r="J67" s="165"/>
      <c r="K67" s="143">
        <f>L67+O67</f>
        <v>0</v>
      </c>
      <c r="L67" s="165"/>
      <c r="M67" s="165"/>
      <c r="N67" s="165"/>
      <c r="O67" s="165"/>
      <c r="P67" s="165"/>
      <c r="Q67" s="143">
        <f>F67+K67</f>
        <v>4914.9</v>
      </c>
      <c r="R67" s="47"/>
      <c r="S67" s="92"/>
    </row>
    <row r="68" spans="1:19" s="48" customFormat="1" ht="30">
      <c r="A68" s="23"/>
      <c r="B68" s="156" t="s">
        <v>500</v>
      </c>
      <c r="C68" s="157">
        <v>2152</v>
      </c>
      <c r="D68" s="156" t="s">
        <v>498</v>
      </c>
      <c r="E68" s="158" t="s">
        <v>501</v>
      </c>
      <c r="F68" s="159">
        <f t="shared" si="3"/>
        <v>115620</v>
      </c>
      <c r="G68" s="160">
        <f>114883.2+736.8</f>
        <v>115620</v>
      </c>
      <c r="H68" s="160"/>
      <c r="I68" s="160"/>
      <c r="J68" s="160"/>
      <c r="K68" s="143">
        <f t="shared" si="4"/>
        <v>109078.20000000001</v>
      </c>
      <c r="L68" s="160">
        <v>23097.1</v>
      </c>
      <c r="M68" s="160"/>
      <c r="N68" s="160"/>
      <c r="O68" s="160">
        <v>85981.1</v>
      </c>
      <c r="P68" s="160"/>
      <c r="Q68" s="159">
        <f t="shared" si="5"/>
        <v>224698.2</v>
      </c>
      <c r="R68" s="47"/>
      <c r="S68" s="92"/>
    </row>
    <row r="69" spans="1:18" s="48" customFormat="1" ht="36" hidden="1">
      <c r="A69" s="23"/>
      <c r="B69" s="166"/>
      <c r="C69" s="167"/>
      <c r="D69" s="166"/>
      <c r="E69" s="151" t="s">
        <v>90</v>
      </c>
      <c r="F69" s="143">
        <f t="shared" si="3"/>
        <v>777.6</v>
      </c>
      <c r="G69" s="152">
        <v>777.6</v>
      </c>
      <c r="H69" s="152"/>
      <c r="I69" s="152"/>
      <c r="J69" s="152"/>
      <c r="K69" s="143">
        <f t="shared" si="4"/>
        <v>0</v>
      </c>
      <c r="L69" s="152"/>
      <c r="M69" s="152"/>
      <c r="N69" s="152"/>
      <c r="O69" s="152"/>
      <c r="P69" s="152"/>
      <c r="Q69" s="143">
        <f t="shared" si="5"/>
        <v>777.6</v>
      </c>
      <c r="R69" s="47"/>
    </row>
    <row r="70" spans="1:18" s="48" customFormat="1" ht="36" hidden="1">
      <c r="A70" s="23"/>
      <c r="B70" s="166"/>
      <c r="C70" s="167"/>
      <c r="D70" s="166"/>
      <c r="E70" s="151" t="s">
        <v>91</v>
      </c>
      <c r="F70" s="143">
        <f t="shared" si="3"/>
        <v>5655.5</v>
      </c>
      <c r="G70" s="152">
        <v>5655.5</v>
      </c>
      <c r="H70" s="152"/>
      <c r="I70" s="152"/>
      <c r="J70" s="152"/>
      <c r="K70" s="143">
        <f t="shared" si="4"/>
        <v>0</v>
      </c>
      <c r="L70" s="152"/>
      <c r="M70" s="152"/>
      <c r="N70" s="152"/>
      <c r="O70" s="152"/>
      <c r="P70" s="152"/>
      <c r="Q70" s="143">
        <f t="shared" si="5"/>
        <v>5655.5</v>
      </c>
      <c r="R70" s="47"/>
    </row>
    <row r="71" spans="1:18" s="48" customFormat="1" ht="60" hidden="1">
      <c r="A71" s="23"/>
      <c r="B71" s="166"/>
      <c r="C71" s="167"/>
      <c r="D71" s="166"/>
      <c r="E71" s="151" t="s">
        <v>92</v>
      </c>
      <c r="F71" s="143">
        <f t="shared" si="3"/>
        <v>0</v>
      </c>
      <c r="G71" s="152"/>
      <c r="H71" s="152"/>
      <c r="I71" s="152"/>
      <c r="J71" s="152"/>
      <c r="K71" s="143">
        <f t="shared" si="4"/>
        <v>109078.20000000001</v>
      </c>
      <c r="L71" s="152">
        <v>23097.1</v>
      </c>
      <c r="M71" s="152"/>
      <c r="N71" s="152"/>
      <c r="O71" s="152">
        <v>85981.1</v>
      </c>
      <c r="P71" s="152"/>
      <c r="Q71" s="143">
        <f t="shared" si="5"/>
        <v>109078.20000000001</v>
      </c>
      <c r="R71" s="47"/>
    </row>
    <row r="72" spans="1:18" s="48" customFormat="1" ht="12.75" hidden="1">
      <c r="A72" s="23"/>
      <c r="B72" s="166"/>
      <c r="C72" s="167"/>
      <c r="D72" s="166"/>
      <c r="E72" s="151" t="s">
        <v>93</v>
      </c>
      <c r="F72" s="143">
        <f t="shared" si="3"/>
        <v>0</v>
      </c>
      <c r="G72" s="152"/>
      <c r="H72" s="152"/>
      <c r="I72" s="152"/>
      <c r="J72" s="152"/>
      <c r="K72" s="143">
        <f t="shared" si="4"/>
        <v>0</v>
      </c>
      <c r="L72" s="152"/>
      <c r="M72" s="152"/>
      <c r="N72" s="152"/>
      <c r="O72" s="152"/>
      <c r="P72" s="152"/>
      <c r="Q72" s="143">
        <f t="shared" si="5"/>
        <v>0</v>
      </c>
      <c r="R72" s="47"/>
    </row>
    <row r="73" spans="1:18" s="48" customFormat="1" ht="25.5" hidden="1">
      <c r="A73" s="23"/>
      <c r="B73" s="162" t="s">
        <v>305</v>
      </c>
      <c r="C73" s="167">
        <v>2146</v>
      </c>
      <c r="D73" s="162" t="s">
        <v>428</v>
      </c>
      <c r="E73" s="151" t="s">
        <v>306</v>
      </c>
      <c r="F73" s="143">
        <f t="shared" si="3"/>
        <v>0</v>
      </c>
      <c r="G73" s="152"/>
      <c r="H73" s="152"/>
      <c r="I73" s="152"/>
      <c r="J73" s="152"/>
      <c r="K73" s="143">
        <f t="shared" si="4"/>
        <v>0</v>
      </c>
      <c r="L73" s="152"/>
      <c r="M73" s="152"/>
      <c r="N73" s="152"/>
      <c r="O73" s="152"/>
      <c r="P73" s="152"/>
      <c r="Q73" s="143">
        <f t="shared" si="5"/>
        <v>0</v>
      </c>
      <c r="R73" s="47"/>
    </row>
    <row r="74" spans="1:18" s="48" customFormat="1" ht="35.25" customHeight="1" hidden="1">
      <c r="A74" s="23"/>
      <c r="B74" s="166"/>
      <c r="C74" s="167"/>
      <c r="D74" s="166"/>
      <c r="E74" s="151" t="s">
        <v>94</v>
      </c>
      <c r="F74" s="143">
        <f t="shared" si="3"/>
        <v>43041</v>
      </c>
      <c r="G74" s="152">
        <v>43041</v>
      </c>
      <c r="H74" s="152"/>
      <c r="I74" s="152"/>
      <c r="J74" s="152"/>
      <c r="K74" s="143">
        <f t="shared" si="4"/>
        <v>0</v>
      </c>
      <c r="L74" s="152"/>
      <c r="M74" s="152"/>
      <c r="N74" s="152"/>
      <c r="O74" s="152"/>
      <c r="P74" s="152"/>
      <c r="Q74" s="143">
        <f t="shared" si="5"/>
        <v>43041</v>
      </c>
      <c r="R74" s="47"/>
    </row>
    <row r="75" spans="1:18" s="48" customFormat="1" ht="93" customHeight="1" hidden="1">
      <c r="A75" s="23"/>
      <c r="B75" s="166"/>
      <c r="C75" s="167"/>
      <c r="D75" s="166"/>
      <c r="E75" s="151" t="s">
        <v>95</v>
      </c>
      <c r="F75" s="143">
        <f t="shared" si="3"/>
        <v>2752.7</v>
      </c>
      <c r="G75" s="152">
        <v>2752.7</v>
      </c>
      <c r="H75" s="152"/>
      <c r="I75" s="152"/>
      <c r="J75" s="152"/>
      <c r="K75" s="143">
        <f t="shared" si="4"/>
        <v>0</v>
      </c>
      <c r="L75" s="152"/>
      <c r="M75" s="152"/>
      <c r="N75" s="152"/>
      <c r="O75" s="152"/>
      <c r="P75" s="152"/>
      <c r="Q75" s="143">
        <f t="shared" si="5"/>
        <v>2752.7</v>
      </c>
      <c r="R75" s="47"/>
    </row>
    <row r="76" spans="1:18" s="48" customFormat="1" ht="15" hidden="1">
      <c r="A76" s="23"/>
      <c r="B76" s="144"/>
      <c r="C76" s="145"/>
      <c r="D76" s="144"/>
      <c r="E76" s="150"/>
      <c r="F76" s="143">
        <f t="shared" si="3"/>
        <v>0</v>
      </c>
      <c r="G76" s="147"/>
      <c r="H76" s="147"/>
      <c r="I76" s="147"/>
      <c r="J76" s="147"/>
      <c r="K76" s="143">
        <f t="shared" si="4"/>
        <v>0</v>
      </c>
      <c r="L76" s="147"/>
      <c r="M76" s="147"/>
      <c r="N76" s="147"/>
      <c r="O76" s="147"/>
      <c r="P76" s="147"/>
      <c r="Q76" s="143">
        <f t="shared" si="5"/>
        <v>0</v>
      </c>
      <c r="R76" s="47"/>
    </row>
    <row r="77" spans="1:18" s="48" customFormat="1" ht="42" customHeight="1" hidden="1">
      <c r="A77" s="23"/>
      <c r="B77" s="144"/>
      <c r="C77" s="145"/>
      <c r="D77" s="144"/>
      <c r="E77" s="148"/>
      <c r="F77" s="143">
        <f t="shared" si="3"/>
        <v>0</v>
      </c>
      <c r="G77" s="147"/>
      <c r="H77" s="147"/>
      <c r="I77" s="147"/>
      <c r="J77" s="147"/>
      <c r="K77" s="143">
        <f t="shared" si="4"/>
        <v>0</v>
      </c>
      <c r="L77" s="147"/>
      <c r="M77" s="147"/>
      <c r="N77" s="147"/>
      <c r="O77" s="147"/>
      <c r="P77" s="147"/>
      <c r="Q77" s="143">
        <f t="shared" si="5"/>
        <v>0</v>
      </c>
      <c r="R77" s="47"/>
    </row>
    <row r="78" spans="1:18" s="46" customFormat="1" ht="13.5" customHeight="1" hidden="1">
      <c r="A78" s="44"/>
      <c r="B78" s="128" t="s">
        <v>295</v>
      </c>
      <c r="C78" s="140">
        <v>4000</v>
      </c>
      <c r="D78" s="141" t="s">
        <v>96</v>
      </c>
      <c r="E78" s="142"/>
      <c r="F78" s="143">
        <f t="shared" si="3"/>
        <v>2805</v>
      </c>
      <c r="G78" s="143">
        <f>G79</f>
        <v>2805</v>
      </c>
      <c r="H78" s="143">
        <f>H79</f>
        <v>1974.6</v>
      </c>
      <c r="I78" s="143">
        <f>I79</f>
        <v>226.4</v>
      </c>
      <c r="J78" s="143">
        <f>J79</f>
        <v>0</v>
      </c>
      <c r="K78" s="143">
        <f t="shared" si="4"/>
        <v>0</v>
      </c>
      <c r="L78" s="143">
        <f>L79</f>
        <v>0</v>
      </c>
      <c r="M78" s="143">
        <f>M79</f>
        <v>0</v>
      </c>
      <c r="N78" s="143">
        <f>N79</f>
        <v>0</v>
      </c>
      <c r="O78" s="143">
        <f>O79</f>
        <v>0</v>
      </c>
      <c r="P78" s="143">
        <f>P79</f>
        <v>0</v>
      </c>
      <c r="Q78" s="143">
        <f t="shared" si="5"/>
        <v>2805</v>
      </c>
      <c r="R78" s="45"/>
    </row>
    <row r="79" spans="1:18" s="48" customFormat="1" ht="27.75" customHeight="1" hidden="1">
      <c r="A79" s="23"/>
      <c r="B79" s="144" t="s">
        <v>310</v>
      </c>
      <c r="C79" s="145">
        <v>4030</v>
      </c>
      <c r="D79" s="144" t="s">
        <v>430</v>
      </c>
      <c r="E79" s="168" t="s">
        <v>309</v>
      </c>
      <c r="F79" s="143">
        <f t="shared" si="3"/>
        <v>2805</v>
      </c>
      <c r="G79" s="147">
        <v>2805</v>
      </c>
      <c r="H79" s="147">
        <v>1974.6</v>
      </c>
      <c r="I79" s="147">
        <v>226.4</v>
      </c>
      <c r="J79" s="147"/>
      <c r="K79" s="143">
        <f t="shared" si="4"/>
        <v>0</v>
      </c>
      <c r="L79" s="147"/>
      <c r="M79" s="147"/>
      <c r="N79" s="147"/>
      <c r="O79" s="147"/>
      <c r="P79" s="147"/>
      <c r="Q79" s="143">
        <f t="shared" si="5"/>
        <v>2805</v>
      </c>
      <c r="R79" s="47"/>
    </row>
    <row r="80" spans="1:18" s="46" customFormat="1" ht="27.75" customHeight="1" hidden="1">
      <c r="A80" s="44"/>
      <c r="B80" s="128" t="s">
        <v>59</v>
      </c>
      <c r="C80" s="140">
        <v>8300</v>
      </c>
      <c r="D80" s="141" t="s">
        <v>57</v>
      </c>
      <c r="E80" s="142"/>
      <c r="F80" s="143">
        <f t="shared" si="3"/>
        <v>0</v>
      </c>
      <c r="G80" s="143">
        <f>G81+G82</f>
        <v>0</v>
      </c>
      <c r="H80" s="143">
        <f>H81+H82</f>
        <v>0</v>
      </c>
      <c r="I80" s="143">
        <f>I81+I82</f>
        <v>0</v>
      </c>
      <c r="J80" s="143">
        <f>J81+J82</f>
        <v>0</v>
      </c>
      <c r="K80" s="143">
        <f t="shared" si="4"/>
        <v>0</v>
      </c>
      <c r="L80" s="143">
        <f>L81+L82</f>
        <v>0</v>
      </c>
      <c r="M80" s="143">
        <f>M81+M82</f>
        <v>0</v>
      </c>
      <c r="N80" s="143">
        <f>N81+N82</f>
        <v>0</v>
      </c>
      <c r="O80" s="143">
        <f>O81+O82</f>
        <v>0</v>
      </c>
      <c r="P80" s="143">
        <f>P81+P82</f>
        <v>0</v>
      </c>
      <c r="Q80" s="143">
        <f t="shared" si="5"/>
        <v>0</v>
      </c>
      <c r="R80" s="45"/>
    </row>
    <row r="81" spans="1:18" s="48" customFormat="1" ht="27.75" customHeight="1" hidden="1">
      <c r="A81" s="23"/>
      <c r="B81" s="144" t="s">
        <v>311</v>
      </c>
      <c r="C81" s="145">
        <v>8330</v>
      </c>
      <c r="D81" s="144" t="s">
        <v>431</v>
      </c>
      <c r="E81" s="146" t="s">
        <v>313</v>
      </c>
      <c r="F81" s="143">
        <f t="shared" si="3"/>
        <v>0</v>
      </c>
      <c r="G81" s="147"/>
      <c r="H81" s="147"/>
      <c r="I81" s="147"/>
      <c r="J81" s="147"/>
      <c r="K81" s="143">
        <f t="shared" si="4"/>
        <v>0</v>
      </c>
      <c r="L81" s="147"/>
      <c r="M81" s="147"/>
      <c r="N81" s="147"/>
      <c r="O81" s="147"/>
      <c r="P81" s="147"/>
      <c r="Q81" s="143">
        <f t="shared" si="5"/>
        <v>0</v>
      </c>
      <c r="R81" s="47"/>
    </row>
    <row r="82" spans="1:18" s="48" customFormat="1" ht="27.75" customHeight="1" hidden="1">
      <c r="A82" s="23"/>
      <c r="B82" s="144" t="s">
        <v>312</v>
      </c>
      <c r="C82" s="145">
        <v>8340</v>
      </c>
      <c r="D82" s="144" t="s">
        <v>432</v>
      </c>
      <c r="E82" s="169" t="s">
        <v>314</v>
      </c>
      <c r="F82" s="143">
        <f t="shared" si="3"/>
        <v>0</v>
      </c>
      <c r="G82" s="147"/>
      <c r="H82" s="147"/>
      <c r="I82" s="147"/>
      <c r="J82" s="147"/>
      <c r="K82" s="143">
        <f t="shared" si="4"/>
        <v>0</v>
      </c>
      <c r="L82" s="147"/>
      <c r="M82" s="147"/>
      <c r="N82" s="147"/>
      <c r="O82" s="147"/>
      <c r="P82" s="147"/>
      <c r="Q82" s="143">
        <f t="shared" si="5"/>
        <v>0</v>
      </c>
      <c r="R82" s="47"/>
    </row>
    <row r="83" spans="1:20" s="46" customFormat="1" ht="21.75" customHeight="1">
      <c r="A83" s="44"/>
      <c r="B83" s="128" t="s">
        <v>315</v>
      </c>
      <c r="C83" s="140">
        <v>7300</v>
      </c>
      <c r="D83" s="170" t="s">
        <v>246</v>
      </c>
      <c r="E83" s="171"/>
      <c r="F83" s="143">
        <f t="shared" si="3"/>
        <v>0</v>
      </c>
      <c r="G83" s="143">
        <f>G84</f>
        <v>0</v>
      </c>
      <c r="H83" s="143">
        <f>H84</f>
        <v>0</v>
      </c>
      <c r="I83" s="143">
        <f>I84</f>
        <v>0</v>
      </c>
      <c r="J83" s="143">
        <f>J84</f>
        <v>0</v>
      </c>
      <c r="K83" s="172">
        <f>K85</f>
        <v>56280.866310000005</v>
      </c>
      <c r="L83" s="143">
        <f>L84</f>
        <v>0</v>
      </c>
      <c r="M83" s="143">
        <f>M84</f>
        <v>0</v>
      </c>
      <c r="N83" s="143">
        <f>N84</f>
        <v>0</v>
      </c>
      <c r="O83" s="172">
        <f>O85</f>
        <v>56280.866310000005</v>
      </c>
      <c r="P83" s="172">
        <f>P85</f>
        <v>56280.866310000005</v>
      </c>
      <c r="Q83" s="143">
        <f t="shared" si="5"/>
        <v>56280.866310000005</v>
      </c>
      <c r="R83" s="45"/>
      <c r="T83" s="98"/>
    </row>
    <row r="84" spans="1:18" s="48" customFormat="1" ht="27.75" customHeight="1" hidden="1">
      <c r="A84" s="23"/>
      <c r="B84" s="144" t="s">
        <v>316</v>
      </c>
      <c r="C84" s="145">
        <v>7322</v>
      </c>
      <c r="D84" s="144" t="s">
        <v>433</v>
      </c>
      <c r="E84" s="173" t="s">
        <v>317</v>
      </c>
      <c r="F84" s="143">
        <f t="shared" si="3"/>
        <v>0</v>
      </c>
      <c r="G84" s="147"/>
      <c r="H84" s="147"/>
      <c r="I84" s="147"/>
      <c r="J84" s="147"/>
      <c r="K84" s="172">
        <f t="shared" si="4"/>
        <v>0</v>
      </c>
      <c r="L84" s="147"/>
      <c r="M84" s="147"/>
      <c r="N84" s="147"/>
      <c r="O84" s="174"/>
      <c r="P84" s="174"/>
      <c r="Q84" s="143">
        <f t="shared" si="5"/>
        <v>0</v>
      </c>
      <c r="R84" s="47"/>
    </row>
    <row r="85" spans="1:18" s="48" customFormat="1" ht="27.75" customHeight="1">
      <c r="A85" s="23"/>
      <c r="B85" s="128" t="s">
        <v>531</v>
      </c>
      <c r="C85" s="140">
        <v>7360</v>
      </c>
      <c r="D85" s="170" t="s">
        <v>529</v>
      </c>
      <c r="E85" s="171"/>
      <c r="F85" s="143">
        <f aca="true" t="shared" si="6" ref="F85:P85">F86</f>
        <v>0</v>
      </c>
      <c r="G85" s="143">
        <f t="shared" si="6"/>
        <v>0</v>
      </c>
      <c r="H85" s="143">
        <f t="shared" si="6"/>
        <v>0</v>
      </c>
      <c r="I85" s="143">
        <f t="shared" si="6"/>
        <v>0</v>
      </c>
      <c r="J85" s="143">
        <f t="shared" si="6"/>
        <v>0</v>
      </c>
      <c r="K85" s="172">
        <f t="shared" si="6"/>
        <v>56280.866310000005</v>
      </c>
      <c r="L85" s="143">
        <f t="shared" si="6"/>
        <v>0</v>
      </c>
      <c r="M85" s="143">
        <f t="shared" si="6"/>
        <v>0</v>
      </c>
      <c r="N85" s="143">
        <f t="shared" si="6"/>
        <v>0</v>
      </c>
      <c r="O85" s="172">
        <f t="shared" si="6"/>
        <v>56280.866310000005</v>
      </c>
      <c r="P85" s="172">
        <f t="shared" si="6"/>
        <v>56280.866310000005</v>
      </c>
      <c r="Q85" s="143">
        <f t="shared" si="5"/>
        <v>56280.866310000005</v>
      </c>
      <c r="R85" s="47"/>
    </row>
    <row r="86" spans="1:20" s="48" customFormat="1" ht="27.75" customHeight="1">
      <c r="A86" s="23"/>
      <c r="B86" s="144" t="s">
        <v>532</v>
      </c>
      <c r="C86" s="175">
        <v>7363</v>
      </c>
      <c r="D86" s="144" t="s">
        <v>213</v>
      </c>
      <c r="E86" s="146" t="s">
        <v>530</v>
      </c>
      <c r="F86" s="143">
        <f>G86+J86</f>
        <v>0</v>
      </c>
      <c r="G86" s="147"/>
      <c r="H86" s="147"/>
      <c r="I86" s="147"/>
      <c r="J86" s="147"/>
      <c r="K86" s="172">
        <f>L86+O86</f>
        <v>56280.866310000005</v>
      </c>
      <c r="L86" s="147"/>
      <c r="M86" s="147"/>
      <c r="N86" s="147"/>
      <c r="O86" s="174">
        <f>54641.61731+1639.249</f>
        <v>56280.866310000005</v>
      </c>
      <c r="P86" s="174">
        <f>54641.61731+1639.249</f>
        <v>56280.866310000005</v>
      </c>
      <c r="Q86" s="143">
        <f t="shared" si="5"/>
        <v>56280.866310000005</v>
      </c>
      <c r="R86" s="47"/>
      <c r="T86" s="97"/>
    </row>
    <row r="87" spans="2:18" ht="25.5" customHeight="1" hidden="1">
      <c r="B87" s="128" t="s">
        <v>318</v>
      </c>
      <c r="C87" s="141" t="s">
        <v>107</v>
      </c>
      <c r="D87" s="176"/>
      <c r="E87" s="142"/>
      <c r="F87" s="143">
        <f t="shared" si="3"/>
        <v>166769.1</v>
      </c>
      <c r="G87" s="143">
        <f>G88</f>
        <v>166769.1</v>
      </c>
      <c r="H87" s="143">
        <f>H88</f>
        <v>84651.20000000001</v>
      </c>
      <c r="I87" s="143">
        <f>I88</f>
        <v>20056.393</v>
      </c>
      <c r="J87" s="143">
        <f>J88</f>
        <v>0</v>
      </c>
      <c r="K87" s="143">
        <f>L87+O87</f>
        <v>25450</v>
      </c>
      <c r="L87" s="143">
        <f>L88</f>
        <v>25450</v>
      </c>
      <c r="M87" s="143">
        <f>M88</f>
        <v>0</v>
      </c>
      <c r="N87" s="143">
        <f>N88</f>
        <v>0</v>
      </c>
      <c r="O87" s="143">
        <f>O88</f>
        <v>0</v>
      </c>
      <c r="P87" s="143">
        <f>P88</f>
        <v>0</v>
      </c>
      <c r="Q87" s="143">
        <f t="shared" si="5"/>
        <v>192219.1</v>
      </c>
      <c r="R87" s="7"/>
    </row>
    <row r="88" spans="2:18" ht="15" hidden="1">
      <c r="B88" s="134" t="s">
        <v>319</v>
      </c>
      <c r="C88" s="177" t="s">
        <v>107</v>
      </c>
      <c r="D88" s="178"/>
      <c r="E88" s="179"/>
      <c r="F88" s="143">
        <f t="shared" si="3"/>
        <v>166769.1</v>
      </c>
      <c r="G88" s="159">
        <f>G89+G111</f>
        <v>166769.1</v>
      </c>
      <c r="H88" s="159">
        <f>H89+H111</f>
        <v>84651.20000000001</v>
      </c>
      <c r="I88" s="159">
        <f>I89+I111</f>
        <v>20056.393</v>
      </c>
      <c r="J88" s="159">
        <f>J89+J111</f>
        <v>0</v>
      </c>
      <c r="K88" s="143">
        <f t="shared" si="4"/>
        <v>25450</v>
      </c>
      <c r="L88" s="159">
        <f>L89+L111</f>
        <v>25450</v>
      </c>
      <c r="M88" s="159">
        <f>M89+M111</f>
        <v>0</v>
      </c>
      <c r="N88" s="159">
        <f>N89+N111</f>
        <v>0</v>
      </c>
      <c r="O88" s="159">
        <f>O89+O111</f>
        <v>0</v>
      </c>
      <c r="P88" s="159">
        <f>P89+P111</f>
        <v>0</v>
      </c>
      <c r="Q88" s="143">
        <f t="shared" si="5"/>
        <v>192219.1</v>
      </c>
      <c r="R88" s="7"/>
    </row>
    <row r="89" spans="2:18" ht="14.25" hidden="1">
      <c r="B89" s="128" t="s">
        <v>320</v>
      </c>
      <c r="C89" s="140">
        <v>3000</v>
      </c>
      <c r="D89" s="141" t="s">
        <v>100</v>
      </c>
      <c r="E89" s="142"/>
      <c r="F89" s="143">
        <f t="shared" si="3"/>
        <v>166769.1</v>
      </c>
      <c r="G89" s="143">
        <f>G90+G93+G95+G100+G103+G105+G106+G107</f>
        <v>166769.1</v>
      </c>
      <c r="H89" s="143">
        <f>H90+H93+H95+H100+H103+H105+H106+H107</f>
        <v>84651.20000000001</v>
      </c>
      <c r="I89" s="143">
        <f>I90+I93+I95+I100+I103+I105+I106+I107</f>
        <v>20056.393</v>
      </c>
      <c r="J89" s="143">
        <f>J90+J93+J95+J100+J103+J105+J106+J107</f>
        <v>0</v>
      </c>
      <c r="K89" s="143">
        <f t="shared" si="4"/>
        <v>25450</v>
      </c>
      <c r="L89" s="143">
        <f>L90+L93+L95+L100+L103+L105+L106+L107</f>
        <v>25450</v>
      </c>
      <c r="M89" s="143">
        <f>M90+M93+M95+M100+M103+M105+M106+M107</f>
        <v>0</v>
      </c>
      <c r="N89" s="143">
        <f>N90+N93+N95+N100+N103+N105+N106+N107</f>
        <v>0</v>
      </c>
      <c r="O89" s="143">
        <f>O90+O93+O95+O100+O103+O105+O106+O107</f>
        <v>0</v>
      </c>
      <c r="P89" s="143">
        <f>P90+P93+P95+P100+P103+P105+P106+P107</f>
        <v>0</v>
      </c>
      <c r="Q89" s="143">
        <f t="shared" si="5"/>
        <v>192219.1</v>
      </c>
      <c r="R89" s="7"/>
    </row>
    <row r="90" spans="2:18" ht="43.5" customHeight="1" hidden="1">
      <c r="B90" s="144" t="s">
        <v>321</v>
      </c>
      <c r="C90" s="145" t="s">
        <v>101</v>
      </c>
      <c r="D90" s="180" t="s">
        <v>502</v>
      </c>
      <c r="E90" s="181"/>
      <c r="F90" s="143">
        <f t="shared" si="3"/>
        <v>132137.027</v>
      </c>
      <c r="G90" s="147">
        <f>G91+G92</f>
        <v>132137.027</v>
      </c>
      <c r="H90" s="147">
        <f>H91+H92</f>
        <v>74499</v>
      </c>
      <c r="I90" s="147">
        <f>I91+I92</f>
        <v>18872.693</v>
      </c>
      <c r="J90" s="147">
        <f>J91+J92</f>
        <v>0</v>
      </c>
      <c r="K90" s="143">
        <f t="shared" si="4"/>
        <v>25450</v>
      </c>
      <c r="L90" s="147">
        <f>L91+L92</f>
        <v>25450</v>
      </c>
      <c r="M90" s="147">
        <f>M91+M92</f>
        <v>0</v>
      </c>
      <c r="N90" s="147">
        <f>N91+N92</f>
        <v>0</v>
      </c>
      <c r="O90" s="147">
        <f>O91+O92</f>
        <v>0</v>
      </c>
      <c r="P90" s="147">
        <f>P91+P92</f>
        <v>0</v>
      </c>
      <c r="Q90" s="143">
        <f t="shared" si="5"/>
        <v>157587.027</v>
      </c>
      <c r="R90" s="7"/>
    </row>
    <row r="91" spans="2:18" ht="60" hidden="1">
      <c r="B91" s="144" t="s">
        <v>322</v>
      </c>
      <c r="C91" s="145">
        <v>3101</v>
      </c>
      <c r="D91" s="144" t="s">
        <v>434</v>
      </c>
      <c r="E91" s="150" t="s">
        <v>102</v>
      </c>
      <c r="F91" s="143">
        <f t="shared" si="3"/>
        <v>26582.693</v>
      </c>
      <c r="G91" s="147">
        <v>26582.693</v>
      </c>
      <c r="H91" s="147">
        <v>16520</v>
      </c>
      <c r="I91" s="147">
        <v>2590.693</v>
      </c>
      <c r="J91" s="147"/>
      <c r="K91" s="143">
        <f t="shared" si="4"/>
        <v>4935</v>
      </c>
      <c r="L91" s="147">
        <v>4935</v>
      </c>
      <c r="M91" s="147"/>
      <c r="N91" s="147"/>
      <c r="O91" s="147"/>
      <c r="P91" s="147"/>
      <c r="Q91" s="143">
        <f t="shared" si="5"/>
        <v>31517.693</v>
      </c>
      <c r="R91" s="7"/>
    </row>
    <row r="92" spans="2:18" ht="107.25" customHeight="1" hidden="1">
      <c r="B92" s="144" t="s">
        <v>323</v>
      </c>
      <c r="C92" s="145">
        <v>3102</v>
      </c>
      <c r="D92" s="144" t="s">
        <v>435</v>
      </c>
      <c r="E92" s="150" t="s">
        <v>330</v>
      </c>
      <c r="F92" s="143">
        <f t="shared" si="3"/>
        <v>105554.334</v>
      </c>
      <c r="G92" s="147">
        <v>105554.334</v>
      </c>
      <c r="H92" s="147">
        <v>57979</v>
      </c>
      <c r="I92" s="147">
        <v>16282</v>
      </c>
      <c r="J92" s="147"/>
      <c r="K92" s="143">
        <f t="shared" si="4"/>
        <v>20515</v>
      </c>
      <c r="L92" s="147">
        <v>20515</v>
      </c>
      <c r="M92" s="147"/>
      <c r="N92" s="147"/>
      <c r="O92" s="147"/>
      <c r="P92" s="147"/>
      <c r="Q92" s="143">
        <f t="shared" si="5"/>
        <v>126069.334</v>
      </c>
      <c r="R92" s="7"/>
    </row>
    <row r="93" spans="1:18" s="46" customFormat="1" ht="29.25" customHeight="1" hidden="1">
      <c r="A93" s="44"/>
      <c r="B93" s="128" t="s">
        <v>324</v>
      </c>
      <c r="C93" s="140">
        <v>3110</v>
      </c>
      <c r="D93" s="141" t="s">
        <v>103</v>
      </c>
      <c r="E93" s="142"/>
      <c r="F93" s="143">
        <f t="shared" si="3"/>
        <v>971</v>
      </c>
      <c r="G93" s="143">
        <f>G94</f>
        <v>971</v>
      </c>
      <c r="H93" s="143">
        <f>H94</f>
        <v>605.1</v>
      </c>
      <c r="I93" s="143">
        <f>I94</f>
        <v>175.7</v>
      </c>
      <c r="J93" s="143">
        <f>J94</f>
        <v>0</v>
      </c>
      <c r="K93" s="143">
        <f t="shared" si="4"/>
        <v>0</v>
      </c>
      <c r="L93" s="143">
        <f>L94</f>
        <v>0</v>
      </c>
      <c r="M93" s="143">
        <f>M94</f>
        <v>0</v>
      </c>
      <c r="N93" s="143">
        <f>N94</f>
        <v>0</v>
      </c>
      <c r="O93" s="143">
        <f>O94</f>
        <v>0</v>
      </c>
      <c r="P93" s="143">
        <f>P94</f>
        <v>0</v>
      </c>
      <c r="Q93" s="143">
        <f t="shared" si="5"/>
        <v>971</v>
      </c>
      <c r="R93" s="45"/>
    </row>
    <row r="94" spans="2:18" ht="45" hidden="1">
      <c r="B94" s="144" t="s">
        <v>325</v>
      </c>
      <c r="C94" s="145">
        <v>3111</v>
      </c>
      <c r="D94" s="144" t="s">
        <v>436</v>
      </c>
      <c r="E94" s="150" t="s">
        <v>104</v>
      </c>
      <c r="F94" s="143">
        <f t="shared" si="3"/>
        <v>971</v>
      </c>
      <c r="G94" s="147">
        <v>971</v>
      </c>
      <c r="H94" s="147">
        <v>605.1</v>
      </c>
      <c r="I94" s="147">
        <v>175.7</v>
      </c>
      <c r="J94" s="147"/>
      <c r="K94" s="143">
        <f t="shared" si="4"/>
        <v>0</v>
      </c>
      <c r="L94" s="147"/>
      <c r="M94" s="147"/>
      <c r="N94" s="147"/>
      <c r="O94" s="147"/>
      <c r="P94" s="147"/>
      <c r="Q94" s="143">
        <f t="shared" si="5"/>
        <v>971</v>
      </c>
      <c r="R94" s="7"/>
    </row>
    <row r="95" spans="2:18" ht="30" customHeight="1" hidden="1">
      <c r="B95" s="128" t="s">
        <v>331</v>
      </c>
      <c r="C95" s="140">
        <v>3120</v>
      </c>
      <c r="D95" s="141" t="s">
        <v>105</v>
      </c>
      <c r="E95" s="142"/>
      <c r="F95" s="143">
        <f t="shared" si="3"/>
        <v>4629</v>
      </c>
      <c r="G95" s="143">
        <f>G96+G97+G98+G99</f>
        <v>4629</v>
      </c>
      <c r="H95" s="143">
        <f>H96+H97+H98+H99</f>
        <v>1969.1</v>
      </c>
      <c r="I95" s="143">
        <f>I96+I97+I98+I99</f>
        <v>86.8</v>
      </c>
      <c r="J95" s="147">
        <f>J96+J97+J98+J99</f>
        <v>0</v>
      </c>
      <c r="K95" s="143">
        <f t="shared" si="4"/>
        <v>0</v>
      </c>
      <c r="L95" s="147">
        <f>L96+L97+L98+L99</f>
        <v>0</v>
      </c>
      <c r="M95" s="147">
        <f>M96+M97+M98+M99</f>
        <v>0</v>
      </c>
      <c r="N95" s="147">
        <f>N96+N97+N98+N99</f>
        <v>0</v>
      </c>
      <c r="O95" s="147">
        <f>O96+O97+O98+O99</f>
        <v>0</v>
      </c>
      <c r="P95" s="147">
        <f>P96+P97+P98+P99</f>
        <v>0</v>
      </c>
      <c r="Q95" s="143">
        <f t="shared" si="5"/>
        <v>4629</v>
      </c>
      <c r="R95" s="7"/>
    </row>
    <row r="96" spans="2:18" ht="31.5" customHeight="1" hidden="1">
      <c r="B96" s="144" t="s">
        <v>332</v>
      </c>
      <c r="C96" s="145">
        <v>3121</v>
      </c>
      <c r="D96" s="144" t="s">
        <v>437</v>
      </c>
      <c r="E96" s="148" t="s">
        <v>333</v>
      </c>
      <c r="F96" s="143">
        <f t="shared" si="3"/>
        <v>2925</v>
      </c>
      <c r="G96" s="147">
        <v>2925</v>
      </c>
      <c r="H96" s="147">
        <v>1969.1</v>
      </c>
      <c r="I96" s="147">
        <v>86.8</v>
      </c>
      <c r="J96" s="147"/>
      <c r="K96" s="143">
        <f t="shared" si="4"/>
        <v>0</v>
      </c>
      <c r="L96" s="147"/>
      <c r="M96" s="147"/>
      <c r="N96" s="147"/>
      <c r="O96" s="147"/>
      <c r="P96" s="147"/>
      <c r="Q96" s="143">
        <f t="shared" si="5"/>
        <v>2925</v>
      </c>
      <c r="R96" s="7"/>
    </row>
    <row r="97" spans="2:18" ht="15" hidden="1">
      <c r="B97" s="144"/>
      <c r="C97" s="145"/>
      <c r="D97" s="144"/>
      <c r="E97" s="150"/>
      <c r="F97" s="143">
        <f t="shared" si="3"/>
        <v>0</v>
      </c>
      <c r="G97" s="147"/>
      <c r="H97" s="147"/>
      <c r="I97" s="147"/>
      <c r="J97" s="147"/>
      <c r="K97" s="143">
        <f t="shared" si="4"/>
        <v>0</v>
      </c>
      <c r="L97" s="147"/>
      <c r="M97" s="147"/>
      <c r="N97" s="147"/>
      <c r="O97" s="147"/>
      <c r="P97" s="147"/>
      <c r="Q97" s="143">
        <f t="shared" si="5"/>
        <v>0</v>
      </c>
      <c r="R97" s="7"/>
    </row>
    <row r="98" spans="2:18" ht="45" hidden="1">
      <c r="B98" s="144" t="s">
        <v>334</v>
      </c>
      <c r="C98" s="145">
        <v>3122</v>
      </c>
      <c r="D98" s="144" t="s">
        <v>438</v>
      </c>
      <c r="E98" s="150" t="s">
        <v>154</v>
      </c>
      <c r="F98" s="143">
        <f t="shared" si="3"/>
        <v>635</v>
      </c>
      <c r="G98" s="147">
        <v>635</v>
      </c>
      <c r="H98" s="147"/>
      <c r="I98" s="147"/>
      <c r="J98" s="147"/>
      <c r="K98" s="143">
        <f t="shared" si="4"/>
        <v>0</v>
      </c>
      <c r="L98" s="147"/>
      <c r="M98" s="147"/>
      <c r="N98" s="147"/>
      <c r="O98" s="147"/>
      <c r="P98" s="147"/>
      <c r="Q98" s="143">
        <f t="shared" si="5"/>
        <v>635</v>
      </c>
      <c r="R98" s="7"/>
    </row>
    <row r="99" spans="2:18" ht="30" hidden="1">
      <c r="B99" s="144" t="s">
        <v>335</v>
      </c>
      <c r="C99" s="145">
        <v>3123</v>
      </c>
      <c r="D99" s="144" t="s">
        <v>439</v>
      </c>
      <c r="E99" s="150" t="s">
        <v>167</v>
      </c>
      <c r="F99" s="143">
        <f t="shared" si="3"/>
        <v>1069</v>
      </c>
      <c r="G99" s="147">
        <v>1069</v>
      </c>
      <c r="H99" s="147"/>
      <c r="I99" s="147"/>
      <c r="J99" s="147"/>
      <c r="K99" s="143">
        <f t="shared" si="4"/>
        <v>0</v>
      </c>
      <c r="L99" s="147"/>
      <c r="M99" s="147"/>
      <c r="N99" s="147"/>
      <c r="O99" s="147"/>
      <c r="P99" s="147"/>
      <c r="Q99" s="143">
        <f t="shared" si="5"/>
        <v>1069</v>
      </c>
      <c r="R99" s="7"/>
    </row>
    <row r="100" spans="2:18" ht="30" customHeight="1" hidden="1">
      <c r="B100" s="128" t="s">
        <v>326</v>
      </c>
      <c r="C100" s="140">
        <v>3130</v>
      </c>
      <c r="D100" s="141" t="s">
        <v>155</v>
      </c>
      <c r="E100" s="142"/>
      <c r="F100" s="143">
        <f t="shared" si="3"/>
        <v>3130</v>
      </c>
      <c r="G100" s="143">
        <f>G101+G102</f>
        <v>3130</v>
      </c>
      <c r="H100" s="143">
        <f>H101+H102</f>
        <v>0</v>
      </c>
      <c r="I100" s="143">
        <f>I101+I102</f>
        <v>0</v>
      </c>
      <c r="J100" s="143">
        <f>J101+J102</f>
        <v>0</v>
      </c>
      <c r="K100" s="143">
        <f t="shared" si="4"/>
        <v>0</v>
      </c>
      <c r="L100" s="143">
        <f>L101+L102</f>
        <v>0</v>
      </c>
      <c r="M100" s="143">
        <f>M101+M102</f>
        <v>0</v>
      </c>
      <c r="N100" s="143">
        <f>N101+N102</f>
        <v>0</v>
      </c>
      <c r="O100" s="143">
        <f>O101+O102</f>
        <v>0</v>
      </c>
      <c r="P100" s="143">
        <f>P101+P102</f>
        <v>0</v>
      </c>
      <c r="Q100" s="143">
        <f t="shared" si="5"/>
        <v>3130</v>
      </c>
      <c r="R100" s="7"/>
    </row>
    <row r="101" spans="2:18" ht="45" hidden="1">
      <c r="B101" s="144" t="s">
        <v>327</v>
      </c>
      <c r="C101" s="145">
        <v>3131</v>
      </c>
      <c r="D101" s="144" t="s">
        <v>440</v>
      </c>
      <c r="E101" s="150" t="s">
        <v>156</v>
      </c>
      <c r="F101" s="143">
        <f t="shared" si="3"/>
        <v>3130</v>
      </c>
      <c r="G101" s="147">
        <v>3130</v>
      </c>
      <c r="H101" s="147"/>
      <c r="I101" s="147"/>
      <c r="J101" s="147"/>
      <c r="K101" s="143">
        <f t="shared" si="4"/>
        <v>0</v>
      </c>
      <c r="L101" s="147"/>
      <c r="M101" s="147"/>
      <c r="N101" s="147"/>
      <c r="O101" s="147"/>
      <c r="P101" s="147"/>
      <c r="Q101" s="143">
        <f t="shared" si="5"/>
        <v>3130</v>
      </c>
      <c r="R101" s="7"/>
    </row>
    <row r="102" spans="2:18" ht="15" hidden="1">
      <c r="B102" s="144" t="s">
        <v>328</v>
      </c>
      <c r="C102" s="145">
        <v>3133</v>
      </c>
      <c r="D102" s="144" t="s">
        <v>226</v>
      </c>
      <c r="E102" s="182" t="s">
        <v>336</v>
      </c>
      <c r="F102" s="143">
        <f t="shared" si="3"/>
        <v>0</v>
      </c>
      <c r="G102" s="147"/>
      <c r="H102" s="147"/>
      <c r="I102" s="147"/>
      <c r="J102" s="147"/>
      <c r="K102" s="143">
        <f t="shared" si="4"/>
        <v>0</v>
      </c>
      <c r="L102" s="147"/>
      <c r="M102" s="147"/>
      <c r="N102" s="147"/>
      <c r="O102" s="147"/>
      <c r="P102" s="147"/>
      <c r="Q102" s="143">
        <f t="shared" si="5"/>
        <v>0</v>
      </c>
      <c r="R102" s="7"/>
    </row>
    <row r="103" spans="2:18" ht="75" hidden="1">
      <c r="B103" s="144" t="s">
        <v>329</v>
      </c>
      <c r="C103" s="145">
        <v>3140</v>
      </c>
      <c r="D103" s="144" t="s">
        <v>441</v>
      </c>
      <c r="E103" s="150" t="s">
        <v>153</v>
      </c>
      <c r="F103" s="143">
        <f t="shared" si="3"/>
        <v>5100</v>
      </c>
      <c r="G103" s="147">
        <v>5100</v>
      </c>
      <c r="H103" s="147"/>
      <c r="I103" s="147"/>
      <c r="J103" s="147"/>
      <c r="K103" s="143">
        <f t="shared" si="4"/>
        <v>0</v>
      </c>
      <c r="L103" s="147"/>
      <c r="M103" s="147"/>
      <c r="N103" s="147"/>
      <c r="O103" s="147"/>
      <c r="P103" s="147"/>
      <c r="Q103" s="143">
        <f t="shared" si="5"/>
        <v>5100</v>
      </c>
      <c r="R103" s="7"/>
    </row>
    <row r="104" spans="2:18" ht="28.5" hidden="1">
      <c r="B104" s="128" t="s">
        <v>519</v>
      </c>
      <c r="C104" s="140">
        <v>3190</v>
      </c>
      <c r="D104" s="128"/>
      <c r="E104" s="149" t="s">
        <v>484</v>
      </c>
      <c r="F104" s="143">
        <f t="shared" si="3"/>
        <v>600</v>
      </c>
      <c r="G104" s="143">
        <f>G105</f>
        <v>600</v>
      </c>
      <c r="H104" s="143"/>
      <c r="I104" s="143"/>
      <c r="J104" s="143"/>
      <c r="K104" s="143"/>
      <c r="L104" s="143"/>
      <c r="M104" s="143"/>
      <c r="N104" s="143"/>
      <c r="O104" s="143"/>
      <c r="P104" s="143"/>
      <c r="Q104" s="143">
        <f t="shared" si="5"/>
        <v>600</v>
      </c>
      <c r="R104" s="7"/>
    </row>
    <row r="105" spans="2:18" ht="45" hidden="1">
      <c r="B105" s="144" t="s">
        <v>520</v>
      </c>
      <c r="C105" s="145">
        <v>3192</v>
      </c>
      <c r="D105" s="144" t="s">
        <v>442</v>
      </c>
      <c r="E105" s="150" t="s">
        <v>503</v>
      </c>
      <c r="F105" s="143">
        <f t="shared" si="3"/>
        <v>600</v>
      </c>
      <c r="G105" s="147">
        <v>600</v>
      </c>
      <c r="H105" s="147"/>
      <c r="I105" s="147"/>
      <c r="J105" s="147"/>
      <c r="K105" s="143">
        <f t="shared" si="4"/>
        <v>0</v>
      </c>
      <c r="L105" s="147"/>
      <c r="M105" s="147"/>
      <c r="N105" s="147"/>
      <c r="O105" s="147"/>
      <c r="P105" s="147"/>
      <c r="Q105" s="143">
        <f t="shared" si="5"/>
        <v>600</v>
      </c>
      <c r="R105" s="7"/>
    </row>
    <row r="106" spans="2:18" ht="30.75" customHeight="1" hidden="1">
      <c r="B106" s="144" t="s">
        <v>504</v>
      </c>
      <c r="C106" s="145">
        <v>3200</v>
      </c>
      <c r="D106" s="144" t="s">
        <v>443</v>
      </c>
      <c r="E106" s="150" t="s">
        <v>106</v>
      </c>
      <c r="F106" s="143">
        <f t="shared" si="3"/>
        <v>4460</v>
      </c>
      <c r="G106" s="147">
        <v>4460</v>
      </c>
      <c r="H106" s="147">
        <v>2875</v>
      </c>
      <c r="I106" s="147">
        <v>165</v>
      </c>
      <c r="J106" s="147"/>
      <c r="K106" s="143">
        <f t="shared" si="4"/>
        <v>0</v>
      </c>
      <c r="L106" s="147"/>
      <c r="M106" s="147"/>
      <c r="N106" s="147"/>
      <c r="O106" s="147"/>
      <c r="P106" s="147"/>
      <c r="Q106" s="143">
        <f t="shared" si="5"/>
        <v>4460</v>
      </c>
      <c r="R106" s="7"/>
    </row>
    <row r="107" spans="2:18" ht="15.75" hidden="1">
      <c r="B107" s="144" t="s">
        <v>505</v>
      </c>
      <c r="C107" s="145">
        <v>3240</v>
      </c>
      <c r="D107" s="144" t="s">
        <v>508</v>
      </c>
      <c r="E107" s="183" t="s">
        <v>208</v>
      </c>
      <c r="F107" s="143">
        <f t="shared" si="3"/>
        <v>15742.073</v>
      </c>
      <c r="G107" s="147">
        <v>15742.073</v>
      </c>
      <c r="H107" s="147">
        <v>4703</v>
      </c>
      <c r="I107" s="147">
        <v>756.2</v>
      </c>
      <c r="J107" s="147"/>
      <c r="K107" s="143">
        <f t="shared" si="4"/>
        <v>0</v>
      </c>
      <c r="L107" s="147"/>
      <c r="M107" s="147"/>
      <c r="N107" s="147"/>
      <c r="O107" s="147"/>
      <c r="P107" s="147"/>
      <c r="Q107" s="143">
        <f t="shared" si="5"/>
        <v>15742.073</v>
      </c>
      <c r="R107" s="7"/>
    </row>
    <row r="108" spans="2:18" ht="45" hidden="1">
      <c r="B108" s="156" t="s">
        <v>506</v>
      </c>
      <c r="C108" s="157">
        <v>3241</v>
      </c>
      <c r="D108" s="156" t="s">
        <v>444</v>
      </c>
      <c r="E108" s="161" t="s">
        <v>509</v>
      </c>
      <c r="F108" s="159">
        <f aca="true" t="shared" si="7" ref="F108:F188">G108+J108</f>
        <v>7917.5</v>
      </c>
      <c r="G108" s="160">
        <v>7917.5</v>
      </c>
      <c r="H108" s="160">
        <v>4703</v>
      </c>
      <c r="I108" s="160">
        <v>756.2</v>
      </c>
      <c r="J108" s="160"/>
      <c r="K108" s="159">
        <f aca="true" t="shared" si="8" ref="K108:K188">L108+O108</f>
        <v>0</v>
      </c>
      <c r="L108" s="160"/>
      <c r="M108" s="160"/>
      <c r="N108" s="160"/>
      <c r="O108" s="160"/>
      <c r="P108" s="160"/>
      <c r="Q108" s="159">
        <f aca="true" t="shared" si="9" ref="Q108:Q188">F108+K108</f>
        <v>7917.5</v>
      </c>
      <c r="R108" s="7"/>
    </row>
    <row r="109" spans="2:18" ht="30" hidden="1">
      <c r="B109" s="156" t="s">
        <v>507</v>
      </c>
      <c r="C109" s="157">
        <v>3242</v>
      </c>
      <c r="D109" s="156" t="s">
        <v>444</v>
      </c>
      <c r="E109" s="161" t="s">
        <v>510</v>
      </c>
      <c r="F109" s="159">
        <f t="shared" si="7"/>
        <v>7824.573</v>
      </c>
      <c r="G109" s="160">
        <v>7824.573</v>
      </c>
      <c r="H109" s="160"/>
      <c r="I109" s="160"/>
      <c r="J109" s="160"/>
      <c r="K109" s="159">
        <f t="shared" si="8"/>
        <v>0</v>
      </c>
      <c r="L109" s="160"/>
      <c r="M109" s="160"/>
      <c r="N109" s="160"/>
      <c r="O109" s="160"/>
      <c r="P109" s="160"/>
      <c r="Q109" s="159">
        <f t="shared" si="9"/>
        <v>7824.573</v>
      </c>
      <c r="R109" s="7"/>
    </row>
    <row r="110" spans="2:18" ht="15" hidden="1">
      <c r="B110" s="144"/>
      <c r="C110" s="145"/>
      <c r="D110" s="180"/>
      <c r="E110" s="181"/>
      <c r="F110" s="143">
        <f t="shared" si="7"/>
        <v>0</v>
      </c>
      <c r="G110" s="147"/>
      <c r="H110" s="147"/>
      <c r="I110" s="147"/>
      <c r="J110" s="147"/>
      <c r="K110" s="143">
        <f t="shared" si="8"/>
        <v>0</v>
      </c>
      <c r="L110" s="147"/>
      <c r="M110" s="147"/>
      <c r="N110" s="147"/>
      <c r="O110" s="147"/>
      <c r="P110" s="147"/>
      <c r="Q110" s="143">
        <f t="shared" si="9"/>
        <v>0</v>
      </c>
      <c r="R110" s="7"/>
    </row>
    <row r="111" spans="1:18" s="46" customFormat="1" ht="14.25" hidden="1">
      <c r="A111" s="44"/>
      <c r="B111" s="128" t="s">
        <v>337</v>
      </c>
      <c r="C111" s="140">
        <v>7300</v>
      </c>
      <c r="D111" s="170" t="s">
        <v>246</v>
      </c>
      <c r="E111" s="171"/>
      <c r="F111" s="143">
        <f t="shared" si="7"/>
        <v>0</v>
      </c>
      <c r="G111" s="143"/>
      <c r="H111" s="143"/>
      <c r="I111" s="143"/>
      <c r="J111" s="143"/>
      <c r="K111" s="143">
        <f t="shared" si="8"/>
        <v>0</v>
      </c>
      <c r="L111" s="143"/>
      <c r="M111" s="143"/>
      <c r="N111" s="143"/>
      <c r="O111" s="143"/>
      <c r="P111" s="143"/>
      <c r="Q111" s="143">
        <f t="shared" si="9"/>
        <v>0</v>
      </c>
      <c r="R111" s="45"/>
    </row>
    <row r="112" spans="2:18" ht="30" hidden="1">
      <c r="B112" s="144" t="s">
        <v>338</v>
      </c>
      <c r="C112" s="145">
        <v>7323</v>
      </c>
      <c r="D112" s="184" t="s">
        <v>433</v>
      </c>
      <c r="E112" s="146" t="s">
        <v>339</v>
      </c>
      <c r="F112" s="143">
        <f t="shared" si="7"/>
        <v>0</v>
      </c>
      <c r="G112" s="147"/>
      <c r="H112" s="147"/>
      <c r="I112" s="147"/>
      <c r="J112" s="147"/>
      <c r="K112" s="143">
        <f t="shared" si="8"/>
        <v>0</v>
      </c>
      <c r="L112" s="147"/>
      <c r="M112" s="147"/>
      <c r="N112" s="147"/>
      <c r="O112" s="147"/>
      <c r="P112" s="147"/>
      <c r="Q112" s="143">
        <f t="shared" si="9"/>
        <v>0</v>
      </c>
      <c r="R112" s="7"/>
    </row>
    <row r="113" spans="2:18" ht="14.25" hidden="1">
      <c r="B113" s="128" t="s">
        <v>528</v>
      </c>
      <c r="C113" s="140">
        <v>7360</v>
      </c>
      <c r="D113" s="170" t="s">
        <v>529</v>
      </c>
      <c r="E113" s="171"/>
      <c r="F113" s="143">
        <f>F114</f>
        <v>0</v>
      </c>
      <c r="G113" s="143">
        <f aca="true" t="shared" si="10" ref="G113:P113">G114</f>
        <v>0</v>
      </c>
      <c r="H113" s="143">
        <f t="shared" si="10"/>
        <v>0</v>
      </c>
      <c r="I113" s="143">
        <f t="shared" si="10"/>
        <v>0</v>
      </c>
      <c r="J113" s="143">
        <f t="shared" si="10"/>
        <v>0</v>
      </c>
      <c r="K113" s="143">
        <f t="shared" si="10"/>
        <v>0</v>
      </c>
      <c r="L113" s="143">
        <f t="shared" si="10"/>
        <v>0</v>
      </c>
      <c r="M113" s="143">
        <f t="shared" si="10"/>
        <v>0</v>
      </c>
      <c r="N113" s="143">
        <f t="shared" si="10"/>
        <v>0</v>
      </c>
      <c r="O113" s="143">
        <f t="shared" si="10"/>
        <v>0</v>
      </c>
      <c r="P113" s="143">
        <f t="shared" si="10"/>
        <v>0</v>
      </c>
      <c r="Q113" s="143">
        <f t="shared" si="9"/>
        <v>0</v>
      </c>
      <c r="R113" s="7"/>
    </row>
    <row r="114" spans="2:18" ht="45" hidden="1">
      <c r="B114" s="144" t="s">
        <v>527</v>
      </c>
      <c r="C114" s="175">
        <v>7363</v>
      </c>
      <c r="D114" s="144" t="s">
        <v>213</v>
      </c>
      <c r="E114" s="146" t="s">
        <v>530</v>
      </c>
      <c r="F114" s="143">
        <f t="shared" si="7"/>
        <v>0</v>
      </c>
      <c r="G114" s="147"/>
      <c r="H114" s="147"/>
      <c r="I114" s="147"/>
      <c r="J114" s="147"/>
      <c r="K114" s="143">
        <f t="shared" si="8"/>
        <v>0</v>
      </c>
      <c r="L114" s="147"/>
      <c r="M114" s="147"/>
      <c r="N114" s="147"/>
      <c r="O114" s="147"/>
      <c r="P114" s="147"/>
      <c r="Q114" s="143">
        <f t="shared" si="9"/>
        <v>0</v>
      </c>
      <c r="R114" s="7"/>
    </row>
    <row r="115" spans="1:18" s="46" customFormat="1" ht="14.25" hidden="1">
      <c r="A115" s="44"/>
      <c r="B115" s="128" t="s">
        <v>340</v>
      </c>
      <c r="C115" s="185" t="s">
        <v>111</v>
      </c>
      <c r="D115" s="186"/>
      <c r="E115" s="187"/>
      <c r="F115" s="143">
        <f t="shared" si="7"/>
        <v>6939.1</v>
      </c>
      <c r="G115" s="143">
        <f>G116</f>
        <v>6939.1</v>
      </c>
      <c r="H115" s="143">
        <f aca="true" t="shared" si="11" ref="H115:J118">H116</f>
        <v>3809.3</v>
      </c>
      <c r="I115" s="143">
        <f t="shared" si="11"/>
        <v>624.7</v>
      </c>
      <c r="J115" s="143">
        <f t="shared" si="11"/>
        <v>0</v>
      </c>
      <c r="K115" s="143">
        <f t="shared" si="8"/>
        <v>0</v>
      </c>
      <c r="L115" s="143">
        <f aca="true" t="shared" si="12" ref="L115:P118">L116</f>
        <v>0</v>
      </c>
      <c r="M115" s="143">
        <f t="shared" si="12"/>
        <v>0</v>
      </c>
      <c r="N115" s="143">
        <f t="shared" si="12"/>
        <v>0</v>
      </c>
      <c r="O115" s="143">
        <f t="shared" si="12"/>
        <v>0</v>
      </c>
      <c r="P115" s="143">
        <f t="shared" si="12"/>
        <v>0</v>
      </c>
      <c r="Q115" s="143">
        <f t="shared" si="9"/>
        <v>6939.1</v>
      </c>
      <c r="R115" s="45"/>
    </row>
    <row r="116" spans="1:18" s="46" customFormat="1" ht="15" hidden="1">
      <c r="A116" s="44"/>
      <c r="B116" s="134" t="s">
        <v>341</v>
      </c>
      <c r="C116" s="188" t="s">
        <v>111</v>
      </c>
      <c r="D116" s="189"/>
      <c r="E116" s="190"/>
      <c r="F116" s="143">
        <f t="shared" si="7"/>
        <v>6939.1</v>
      </c>
      <c r="G116" s="159">
        <f>G117</f>
        <v>6939.1</v>
      </c>
      <c r="H116" s="159">
        <f t="shared" si="11"/>
        <v>3809.3</v>
      </c>
      <c r="I116" s="159">
        <f t="shared" si="11"/>
        <v>624.7</v>
      </c>
      <c r="J116" s="159">
        <f t="shared" si="11"/>
        <v>0</v>
      </c>
      <c r="K116" s="143">
        <f t="shared" si="8"/>
        <v>0</v>
      </c>
      <c r="L116" s="159">
        <f t="shared" si="12"/>
        <v>0</v>
      </c>
      <c r="M116" s="159">
        <f t="shared" si="12"/>
        <v>0</v>
      </c>
      <c r="N116" s="159">
        <f t="shared" si="12"/>
        <v>0</v>
      </c>
      <c r="O116" s="159">
        <f t="shared" si="12"/>
        <v>0</v>
      </c>
      <c r="P116" s="159">
        <f t="shared" si="12"/>
        <v>0</v>
      </c>
      <c r="Q116" s="143">
        <f t="shared" si="9"/>
        <v>6939.1</v>
      </c>
      <c r="R116" s="45"/>
    </row>
    <row r="117" spans="1:18" s="46" customFormat="1" ht="14.25" hidden="1">
      <c r="A117" s="44"/>
      <c r="B117" s="128" t="s">
        <v>342</v>
      </c>
      <c r="C117" s="140" t="s">
        <v>99</v>
      </c>
      <c r="D117" s="141" t="s">
        <v>100</v>
      </c>
      <c r="E117" s="142"/>
      <c r="F117" s="143">
        <f t="shared" si="7"/>
        <v>6939.1</v>
      </c>
      <c r="G117" s="143">
        <f>G118</f>
        <v>6939.1</v>
      </c>
      <c r="H117" s="143">
        <f t="shared" si="11"/>
        <v>3809.3</v>
      </c>
      <c r="I117" s="143">
        <f t="shared" si="11"/>
        <v>624.7</v>
      </c>
      <c r="J117" s="143">
        <f t="shared" si="11"/>
        <v>0</v>
      </c>
      <c r="K117" s="143">
        <f t="shared" si="8"/>
        <v>0</v>
      </c>
      <c r="L117" s="143">
        <f t="shared" si="12"/>
        <v>0</v>
      </c>
      <c r="M117" s="143">
        <f t="shared" si="12"/>
        <v>0</v>
      </c>
      <c r="N117" s="143">
        <f t="shared" si="12"/>
        <v>0</v>
      </c>
      <c r="O117" s="143">
        <f t="shared" si="12"/>
        <v>0</v>
      </c>
      <c r="P117" s="143">
        <f t="shared" si="12"/>
        <v>0</v>
      </c>
      <c r="Q117" s="143">
        <f t="shared" si="9"/>
        <v>6939.1</v>
      </c>
      <c r="R117" s="45"/>
    </row>
    <row r="118" spans="2:18" ht="15.75" customHeight="1" hidden="1">
      <c r="B118" s="144" t="s">
        <v>343</v>
      </c>
      <c r="C118" s="145" t="s">
        <v>108</v>
      </c>
      <c r="D118" s="180" t="s">
        <v>103</v>
      </c>
      <c r="E118" s="181"/>
      <c r="F118" s="143">
        <f t="shared" si="7"/>
        <v>6939.1</v>
      </c>
      <c r="G118" s="147">
        <f>G119</f>
        <v>6939.1</v>
      </c>
      <c r="H118" s="147">
        <f t="shared" si="11"/>
        <v>3809.3</v>
      </c>
      <c r="I118" s="147">
        <f t="shared" si="11"/>
        <v>624.7</v>
      </c>
      <c r="J118" s="147">
        <f t="shared" si="11"/>
        <v>0</v>
      </c>
      <c r="K118" s="143">
        <f t="shared" si="8"/>
        <v>0</v>
      </c>
      <c r="L118" s="147">
        <f t="shared" si="12"/>
        <v>0</v>
      </c>
      <c r="M118" s="147">
        <f t="shared" si="12"/>
        <v>0</v>
      </c>
      <c r="N118" s="147">
        <f t="shared" si="12"/>
        <v>0</v>
      </c>
      <c r="O118" s="147">
        <f t="shared" si="12"/>
        <v>0</v>
      </c>
      <c r="P118" s="147">
        <f t="shared" si="12"/>
        <v>0</v>
      </c>
      <c r="Q118" s="143">
        <f t="shared" si="9"/>
        <v>6939.1</v>
      </c>
      <c r="R118" s="7"/>
    </row>
    <row r="119" spans="2:18" ht="48.75" customHeight="1" hidden="1">
      <c r="B119" s="144" t="s">
        <v>344</v>
      </c>
      <c r="C119" s="145" t="s">
        <v>109</v>
      </c>
      <c r="D119" s="144" t="s">
        <v>436</v>
      </c>
      <c r="E119" s="150" t="s">
        <v>110</v>
      </c>
      <c r="F119" s="143">
        <f t="shared" si="7"/>
        <v>6939.1</v>
      </c>
      <c r="G119" s="147">
        <v>6939.1</v>
      </c>
      <c r="H119" s="147">
        <v>3809.3</v>
      </c>
      <c r="I119" s="147">
        <v>624.7</v>
      </c>
      <c r="J119" s="147"/>
      <c r="K119" s="143">
        <f t="shared" si="8"/>
        <v>0</v>
      </c>
      <c r="L119" s="147"/>
      <c r="M119" s="147"/>
      <c r="N119" s="147"/>
      <c r="O119" s="147"/>
      <c r="P119" s="147"/>
      <c r="Q119" s="143">
        <f t="shared" si="9"/>
        <v>6939.1</v>
      </c>
      <c r="R119" s="7"/>
    </row>
    <row r="120" spans="2:18" ht="15.75" customHeight="1" hidden="1">
      <c r="B120" s="128" t="s">
        <v>345</v>
      </c>
      <c r="C120" s="129" t="s">
        <v>112</v>
      </c>
      <c r="D120" s="130"/>
      <c r="E120" s="131"/>
      <c r="F120" s="143">
        <f t="shared" si="7"/>
        <v>146145.9</v>
      </c>
      <c r="G120" s="191">
        <f>G121</f>
        <v>146145.9</v>
      </c>
      <c r="H120" s="191">
        <f>H121</f>
        <v>66099.593</v>
      </c>
      <c r="I120" s="191">
        <f>I121</f>
        <v>5331.665999999999</v>
      </c>
      <c r="J120" s="191">
        <f>J121</f>
        <v>0</v>
      </c>
      <c r="K120" s="143">
        <f t="shared" si="8"/>
        <v>4686.08</v>
      </c>
      <c r="L120" s="191">
        <f>L121</f>
        <v>2103.08</v>
      </c>
      <c r="M120" s="191">
        <f>M121</f>
        <v>379.724</v>
      </c>
      <c r="N120" s="191">
        <f>N121</f>
        <v>642.285</v>
      </c>
      <c r="O120" s="191">
        <f>O121</f>
        <v>2583</v>
      </c>
      <c r="P120" s="191">
        <f>P121</f>
        <v>2583</v>
      </c>
      <c r="Q120" s="143">
        <f t="shared" si="9"/>
        <v>150831.97999999998</v>
      </c>
      <c r="R120" s="7"/>
    </row>
    <row r="121" spans="2:18" ht="29.25" customHeight="1" hidden="1">
      <c r="B121" s="134" t="s">
        <v>346</v>
      </c>
      <c r="C121" s="177" t="s">
        <v>112</v>
      </c>
      <c r="D121" s="178"/>
      <c r="E121" s="179"/>
      <c r="F121" s="143">
        <f t="shared" si="7"/>
        <v>146145.9</v>
      </c>
      <c r="G121" s="192">
        <f>G122+G125</f>
        <v>146145.9</v>
      </c>
      <c r="H121" s="192">
        <f>H122+H125</f>
        <v>66099.593</v>
      </c>
      <c r="I121" s="192">
        <f>I122+I125</f>
        <v>5331.665999999999</v>
      </c>
      <c r="J121" s="192">
        <f>J122+J125</f>
        <v>0</v>
      </c>
      <c r="K121" s="143">
        <f t="shared" si="8"/>
        <v>4686.08</v>
      </c>
      <c r="L121" s="192">
        <f>L122+L125</f>
        <v>2103.08</v>
      </c>
      <c r="M121" s="192">
        <f>M122+M125</f>
        <v>379.724</v>
      </c>
      <c r="N121" s="192">
        <f>N122+N125</f>
        <v>642.285</v>
      </c>
      <c r="O121" s="192">
        <f>O122+O125</f>
        <v>2583</v>
      </c>
      <c r="P121" s="192">
        <f>P122+P125</f>
        <v>2583</v>
      </c>
      <c r="Q121" s="143">
        <f t="shared" si="9"/>
        <v>150831.97999999998</v>
      </c>
      <c r="R121" s="7"/>
    </row>
    <row r="122" spans="1:18" s="46" customFormat="1" ht="14.25" hidden="1">
      <c r="A122" s="44"/>
      <c r="B122" s="128" t="s">
        <v>347</v>
      </c>
      <c r="C122" s="140">
        <v>1000</v>
      </c>
      <c r="D122" s="193"/>
      <c r="E122" s="194" t="s">
        <v>79</v>
      </c>
      <c r="F122" s="143">
        <f t="shared" si="7"/>
        <v>53589.704</v>
      </c>
      <c r="G122" s="191">
        <f>G123+G124</f>
        <v>53589.704</v>
      </c>
      <c r="H122" s="191">
        <f>H123+H124</f>
        <v>34881.701</v>
      </c>
      <c r="I122" s="191">
        <f>I123+I124</f>
        <v>2844.2279999999996</v>
      </c>
      <c r="J122" s="191">
        <f>J123+J124</f>
        <v>0</v>
      </c>
      <c r="K122" s="143">
        <f t="shared" si="8"/>
        <v>1239.08</v>
      </c>
      <c r="L122" s="191">
        <f>L123+L124</f>
        <v>1239.08</v>
      </c>
      <c r="M122" s="191">
        <f>M123+M124</f>
        <v>312.724</v>
      </c>
      <c r="N122" s="191">
        <f>N123+N124</f>
        <v>624.992</v>
      </c>
      <c r="O122" s="191">
        <f>O123+O124</f>
        <v>0</v>
      </c>
      <c r="P122" s="191">
        <f>P123+P124</f>
        <v>0</v>
      </c>
      <c r="Q122" s="143">
        <f t="shared" si="9"/>
        <v>54828.784</v>
      </c>
      <c r="R122" s="45"/>
    </row>
    <row r="123" spans="1:18" s="48" customFormat="1" ht="45" hidden="1">
      <c r="A123" s="23"/>
      <c r="B123" s="144" t="s">
        <v>348</v>
      </c>
      <c r="C123" s="145">
        <v>1120</v>
      </c>
      <c r="D123" s="144" t="s">
        <v>414</v>
      </c>
      <c r="E123" s="146" t="s">
        <v>285</v>
      </c>
      <c r="F123" s="143">
        <f t="shared" si="7"/>
        <v>50186.094</v>
      </c>
      <c r="G123" s="195">
        <v>50186.094</v>
      </c>
      <c r="H123" s="195">
        <v>32642.9</v>
      </c>
      <c r="I123" s="195">
        <v>2592.104</v>
      </c>
      <c r="J123" s="195"/>
      <c r="K123" s="143">
        <f t="shared" si="8"/>
        <v>1069</v>
      </c>
      <c r="L123" s="195">
        <v>1069</v>
      </c>
      <c r="M123" s="195">
        <v>265</v>
      </c>
      <c r="N123" s="195">
        <v>593.5</v>
      </c>
      <c r="O123" s="195"/>
      <c r="P123" s="195"/>
      <c r="Q123" s="143">
        <f t="shared" si="9"/>
        <v>51255.094</v>
      </c>
      <c r="R123" s="47"/>
    </row>
    <row r="124" spans="1:18" s="48" customFormat="1" ht="30" hidden="1">
      <c r="A124" s="23"/>
      <c r="B124" s="144" t="s">
        <v>349</v>
      </c>
      <c r="C124" s="145">
        <v>1140</v>
      </c>
      <c r="D124" s="144" t="s">
        <v>418</v>
      </c>
      <c r="E124" s="148" t="s">
        <v>286</v>
      </c>
      <c r="F124" s="143">
        <f t="shared" si="7"/>
        <v>3403.61</v>
      </c>
      <c r="G124" s="195">
        <v>3403.61</v>
      </c>
      <c r="H124" s="195">
        <v>2238.801</v>
      </c>
      <c r="I124" s="195">
        <v>252.124</v>
      </c>
      <c r="J124" s="195"/>
      <c r="K124" s="143">
        <f t="shared" si="8"/>
        <v>170.08</v>
      </c>
      <c r="L124" s="195">
        <v>170.08</v>
      </c>
      <c r="M124" s="195">
        <v>47.724</v>
      </c>
      <c r="N124" s="195">
        <v>31.492</v>
      </c>
      <c r="O124" s="195"/>
      <c r="P124" s="195"/>
      <c r="Q124" s="143">
        <f t="shared" si="9"/>
        <v>3573.69</v>
      </c>
      <c r="R124" s="47"/>
    </row>
    <row r="125" spans="1:18" s="46" customFormat="1" ht="14.25" hidden="1">
      <c r="A125" s="44"/>
      <c r="B125" s="128" t="s">
        <v>350</v>
      </c>
      <c r="C125" s="140">
        <v>4000</v>
      </c>
      <c r="D125" s="196" t="s">
        <v>96</v>
      </c>
      <c r="E125" s="197"/>
      <c r="F125" s="143">
        <f t="shared" si="7"/>
        <v>92556.196</v>
      </c>
      <c r="G125" s="198">
        <f>SUM(G126:G132)</f>
        <v>92556.196</v>
      </c>
      <c r="H125" s="198">
        <f>SUM(H126:H132)</f>
        <v>31217.892</v>
      </c>
      <c r="I125" s="198">
        <f>SUM(I126:I132)</f>
        <v>2487.438</v>
      </c>
      <c r="J125" s="198">
        <f>SUM(J126:J134)</f>
        <v>0</v>
      </c>
      <c r="K125" s="143">
        <f t="shared" si="8"/>
        <v>3447</v>
      </c>
      <c r="L125" s="198">
        <f>SUM(L126:L132)</f>
        <v>864</v>
      </c>
      <c r="M125" s="198">
        <f>SUM(M126:M132)</f>
        <v>67</v>
      </c>
      <c r="N125" s="198">
        <f>SUM(N126:N132)</f>
        <v>17.293</v>
      </c>
      <c r="O125" s="198">
        <f>SUM(O126:O132)</f>
        <v>2583</v>
      </c>
      <c r="P125" s="198">
        <f>SUM(P126:P132)</f>
        <v>2583</v>
      </c>
      <c r="Q125" s="143">
        <f t="shared" si="9"/>
        <v>96003.196</v>
      </c>
      <c r="R125" s="45"/>
    </row>
    <row r="126" spans="1:18" s="48" customFormat="1" ht="15" hidden="1">
      <c r="A126" s="23"/>
      <c r="B126" s="144"/>
      <c r="C126" s="145"/>
      <c r="D126" s="199"/>
      <c r="E126" s="200"/>
      <c r="F126" s="143">
        <f t="shared" si="7"/>
        <v>0</v>
      </c>
      <c r="G126" s="201"/>
      <c r="H126" s="201"/>
      <c r="I126" s="201"/>
      <c r="J126" s="201"/>
      <c r="K126" s="143">
        <f t="shared" si="8"/>
        <v>0</v>
      </c>
      <c r="L126" s="201"/>
      <c r="M126" s="201"/>
      <c r="N126" s="201"/>
      <c r="O126" s="201"/>
      <c r="P126" s="201"/>
      <c r="Q126" s="143">
        <f t="shared" si="9"/>
        <v>0</v>
      </c>
      <c r="R126" s="47"/>
    </row>
    <row r="127" spans="1:18" s="48" customFormat="1" ht="30" hidden="1">
      <c r="A127" s="23"/>
      <c r="B127" s="144" t="s">
        <v>351</v>
      </c>
      <c r="C127" s="145">
        <v>4010</v>
      </c>
      <c r="D127" s="199" t="s">
        <v>445</v>
      </c>
      <c r="E127" s="202" t="s">
        <v>355</v>
      </c>
      <c r="F127" s="143">
        <f t="shared" si="7"/>
        <v>21990.802</v>
      </c>
      <c r="G127" s="201">
        <v>21990.802</v>
      </c>
      <c r="H127" s="201"/>
      <c r="I127" s="201"/>
      <c r="J127" s="201"/>
      <c r="K127" s="143">
        <f t="shared" si="8"/>
        <v>0</v>
      </c>
      <c r="L127" s="201"/>
      <c r="M127" s="201"/>
      <c r="N127" s="201"/>
      <c r="O127" s="201"/>
      <c r="P127" s="201"/>
      <c r="Q127" s="143">
        <f t="shared" si="9"/>
        <v>21990.802</v>
      </c>
      <c r="R127" s="47"/>
    </row>
    <row r="128" spans="1:18" s="48" customFormat="1" ht="45" hidden="1">
      <c r="A128" s="23"/>
      <c r="B128" s="144" t="s">
        <v>352</v>
      </c>
      <c r="C128" s="145">
        <v>4020</v>
      </c>
      <c r="D128" s="199" t="s">
        <v>446</v>
      </c>
      <c r="E128" s="150" t="s">
        <v>356</v>
      </c>
      <c r="F128" s="143">
        <f t="shared" si="7"/>
        <v>17049.2</v>
      </c>
      <c r="G128" s="201">
        <v>17049.2</v>
      </c>
      <c r="H128" s="201"/>
      <c r="I128" s="201"/>
      <c r="J128" s="201"/>
      <c r="K128" s="143">
        <f t="shared" si="8"/>
        <v>0</v>
      </c>
      <c r="L128" s="201"/>
      <c r="M128" s="201"/>
      <c r="N128" s="201"/>
      <c r="O128" s="201"/>
      <c r="P128" s="201"/>
      <c r="Q128" s="143">
        <f t="shared" si="9"/>
        <v>17049.2</v>
      </c>
      <c r="R128" s="47"/>
    </row>
    <row r="129" spans="1:18" s="48" customFormat="1" ht="30" hidden="1">
      <c r="A129" s="23"/>
      <c r="B129" s="144" t="s">
        <v>353</v>
      </c>
      <c r="C129" s="145">
        <v>4030</v>
      </c>
      <c r="D129" s="199" t="s">
        <v>430</v>
      </c>
      <c r="E129" s="202" t="s">
        <v>309</v>
      </c>
      <c r="F129" s="143">
        <f t="shared" si="7"/>
        <v>23243.261</v>
      </c>
      <c r="G129" s="201">
        <v>23243.261</v>
      </c>
      <c r="H129" s="201">
        <v>16181.505</v>
      </c>
      <c r="I129" s="201">
        <v>1083.102</v>
      </c>
      <c r="J129" s="201"/>
      <c r="K129" s="143">
        <f t="shared" si="8"/>
        <v>2709</v>
      </c>
      <c r="L129" s="201">
        <v>126</v>
      </c>
      <c r="M129" s="201">
        <v>67</v>
      </c>
      <c r="N129" s="201">
        <v>5.8</v>
      </c>
      <c r="O129" s="201">
        <v>2583</v>
      </c>
      <c r="P129" s="201">
        <v>2583</v>
      </c>
      <c r="Q129" s="143">
        <f t="shared" si="9"/>
        <v>25952.261</v>
      </c>
      <c r="R129" s="47"/>
    </row>
    <row r="130" spans="1:18" s="48" customFormat="1" ht="30" hidden="1">
      <c r="A130" s="23"/>
      <c r="B130" s="144" t="s">
        <v>357</v>
      </c>
      <c r="C130" s="145">
        <v>4040</v>
      </c>
      <c r="D130" s="199" t="s">
        <v>447</v>
      </c>
      <c r="E130" s="202" t="s">
        <v>359</v>
      </c>
      <c r="F130" s="143">
        <f t="shared" si="7"/>
        <v>17855.066</v>
      </c>
      <c r="G130" s="201">
        <v>17855.066</v>
      </c>
      <c r="H130" s="201">
        <v>10036.189</v>
      </c>
      <c r="I130" s="201">
        <v>981.917</v>
      </c>
      <c r="J130" s="201"/>
      <c r="K130" s="143">
        <f t="shared" si="8"/>
        <v>613</v>
      </c>
      <c r="L130" s="201">
        <v>613</v>
      </c>
      <c r="M130" s="201"/>
      <c r="N130" s="201">
        <v>11.493</v>
      </c>
      <c r="O130" s="201"/>
      <c r="P130" s="201"/>
      <c r="Q130" s="143">
        <f t="shared" si="9"/>
        <v>18468.066</v>
      </c>
      <c r="R130" s="47"/>
    </row>
    <row r="131" spans="1:18" s="48" customFormat="1" ht="30" hidden="1">
      <c r="A131" s="23"/>
      <c r="B131" s="144" t="s">
        <v>358</v>
      </c>
      <c r="C131" s="145">
        <v>4050</v>
      </c>
      <c r="D131" s="199" t="s">
        <v>448</v>
      </c>
      <c r="E131" s="202" t="s">
        <v>360</v>
      </c>
      <c r="F131" s="143">
        <f t="shared" si="7"/>
        <v>1352.137</v>
      </c>
      <c r="G131" s="201">
        <v>1352.137</v>
      </c>
      <c r="H131" s="201">
        <v>1015.8</v>
      </c>
      <c r="I131" s="201">
        <v>20.007</v>
      </c>
      <c r="J131" s="201"/>
      <c r="K131" s="143">
        <f t="shared" si="8"/>
        <v>125</v>
      </c>
      <c r="L131" s="201">
        <v>125</v>
      </c>
      <c r="M131" s="201"/>
      <c r="N131" s="201"/>
      <c r="O131" s="201"/>
      <c r="P131" s="201"/>
      <c r="Q131" s="143">
        <f t="shared" si="9"/>
        <v>1477.137</v>
      </c>
      <c r="R131" s="47"/>
    </row>
    <row r="132" spans="1:18" s="48" customFormat="1" ht="30" hidden="1">
      <c r="A132" s="23"/>
      <c r="B132" s="144" t="s">
        <v>354</v>
      </c>
      <c r="C132" s="145">
        <v>4080</v>
      </c>
      <c r="D132" s="199" t="s">
        <v>449</v>
      </c>
      <c r="E132" s="150" t="s">
        <v>361</v>
      </c>
      <c r="F132" s="143">
        <f t="shared" si="7"/>
        <v>11065.73</v>
      </c>
      <c r="G132" s="203">
        <v>11065.73</v>
      </c>
      <c r="H132" s="201">
        <v>3984.398</v>
      </c>
      <c r="I132" s="201">
        <v>402.412</v>
      </c>
      <c r="J132" s="203"/>
      <c r="K132" s="143">
        <f t="shared" si="8"/>
        <v>0</v>
      </c>
      <c r="L132" s="203"/>
      <c r="M132" s="203"/>
      <c r="N132" s="203"/>
      <c r="O132" s="203"/>
      <c r="P132" s="203"/>
      <c r="Q132" s="143">
        <f t="shared" si="9"/>
        <v>11065.73</v>
      </c>
      <c r="R132" s="47"/>
    </row>
    <row r="133" spans="1:18" s="48" customFormat="1" ht="30" hidden="1">
      <c r="A133" s="23"/>
      <c r="B133" s="156" t="s">
        <v>511</v>
      </c>
      <c r="C133" s="157">
        <v>4081</v>
      </c>
      <c r="D133" s="204" t="s">
        <v>449</v>
      </c>
      <c r="E133" s="161" t="s">
        <v>513</v>
      </c>
      <c r="F133" s="159">
        <f t="shared" si="7"/>
        <v>7397.73</v>
      </c>
      <c r="G133" s="205">
        <f>G132-G134</f>
        <v>7397.73</v>
      </c>
      <c r="H133" s="206">
        <f>H132</f>
        <v>3984.398</v>
      </c>
      <c r="I133" s="206">
        <f>I132</f>
        <v>402.412</v>
      </c>
      <c r="J133" s="205"/>
      <c r="K133" s="159"/>
      <c r="L133" s="205"/>
      <c r="M133" s="205"/>
      <c r="N133" s="205"/>
      <c r="O133" s="205"/>
      <c r="P133" s="205"/>
      <c r="Q133" s="159">
        <f t="shared" si="9"/>
        <v>7397.73</v>
      </c>
      <c r="R133" s="47"/>
    </row>
    <row r="134" spans="1:18" s="48" customFormat="1" ht="30" hidden="1">
      <c r="A134" s="23"/>
      <c r="B134" s="156" t="s">
        <v>512</v>
      </c>
      <c r="C134" s="157">
        <v>4082</v>
      </c>
      <c r="D134" s="204" t="s">
        <v>449</v>
      </c>
      <c r="E134" s="161" t="s">
        <v>514</v>
      </c>
      <c r="F134" s="159">
        <f t="shared" si="7"/>
        <v>3668</v>
      </c>
      <c r="G134" s="206">
        <v>3668</v>
      </c>
      <c r="H134" s="206"/>
      <c r="I134" s="206"/>
      <c r="J134" s="206"/>
      <c r="K134" s="159">
        <f t="shared" si="8"/>
        <v>0</v>
      </c>
      <c r="L134" s="206"/>
      <c r="M134" s="206"/>
      <c r="N134" s="206"/>
      <c r="O134" s="206"/>
      <c r="P134" s="206"/>
      <c r="Q134" s="159">
        <f t="shared" si="9"/>
        <v>3668</v>
      </c>
      <c r="R134" s="47"/>
    </row>
    <row r="135" spans="1:18" s="46" customFormat="1" ht="30" customHeight="1" hidden="1">
      <c r="A135" s="44"/>
      <c r="B135" s="128" t="s">
        <v>345</v>
      </c>
      <c r="C135" s="141" t="s">
        <v>136</v>
      </c>
      <c r="D135" s="176"/>
      <c r="E135" s="142"/>
      <c r="F135" s="143">
        <f t="shared" si="7"/>
        <v>737</v>
      </c>
      <c r="G135" s="143">
        <f>G136</f>
        <v>737</v>
      </c>
      <c r="H135" s="143">
        <f aca="true" t="shared" si="13" ref="H135:J137">H136</f>
        <v>0</v>
      </c>
      <c r="I135" s="143">
        <f t="shared" si="13"/>
        <v>0</v>
      </c>
      <c r="J135" s="143">
        <f t="shared" si="13"/>
        <v>0</v>
      </c>
      <c r="K135" s="143">
        <f t="shared" si="8"/>
        <v>0</v>
      </c>
      <c r="L135" s="143">
        <f aca="true" t="shared" si="14" ref="L135:P137">L136</f>
        <v>0</v>
      </c>
      <c r="M135" s="143">
        <f t="shared" si="14"/>
        <v>0</v>
      </c>
      <c r="N135" s="143">
        <f t="shared" si="14"/>
        <v>0</v>
      </c>
      <c r="O135" s="143">
        <f t="shared" si="14"/>
        <v>0</v>
      </c>
      <c r="P135" s="143">
        <f t="shared" si="14"/>
        <v>0</v>
      </c>
      <c r="Q135" s="143">
        <f t="shared" si="9"/>
        <v>737</v>
      </c>
      <c r="R135" s="45"/>
    </row>
    <row r="136" spans="1:18" s="46" customFormat="1" ht="15" hidden="1">
      <c r="A136" s="44"/>
      <c r="B136" s="134" t="s">
        <v>346</v>
      </c>
      <c r="C136" s="177" t="s">
        <v>136</v>
      </c>
      <c r="D136" s="178"/>
      <c r="E136" s="179"/>
      <c r="F136" s="143">
        <f t="shared" si="7"/>
        <v>737</v>
      </c>
      <c r="G136" s="159">
        <f>G137</f>
        <v>737</v>
      </c>
      <c r="H136" s="159">
        <f t="shared" si="13"/>
        <v>0</v>
      </c>
      <c r="I136" s="159">
        <f t="shared" si="13"/>
        <v>0</v>
      </c>
      <c r="J136" s="159">
        <f t="shared" si="13"/>
        <v>0</v>
      </c>
      <c r="K136" s="143">
        <f t="shared" si="8"/>
        <v>0</v>
      </c>
      <c r="L136" s="159">
        <f t="shared" si="14"/>
        <v>0</v>
      </c>
      <c r="M136" s="159">
        <f t="shared" si="14"/>
        <v>0</v>
      </c>
      <c r="N136" s="159">
        <f t="shared" si="14"/>
        <v>0</v>
      </c>
      <c r="O136" s="159">
        <f t="shared" si="14"/>
        <v>0</v>
      </c>
      <c r="P136" s="159">
        <f t="shared" si="14"/>
        <v>0</v>
      </c>
      <c r="Q136" s="143">
        <f t="shared" si="9"/>
        <v>737</v>
      </c>
      <c r="R136" s="45"/>
    </row>
    <row r="137" spans="1:18" s="46" customFormat="1" ht="19.5" customHeight="1" hidden="1">
      <c r="A137" s="44"/>
      <c r="B137" s="128" t="s">
        <v>350</v>
      </c>
      <c r="C137" s="140">
        <v>4000</v>
      </c>
      <c r="D137" s="196" t="s">
        <v>96</v>
      </c>
      <c r="E137" s="197"/>
      <c r="F137" s="143">
        <f t="shared" si="7"/>
        <v>737</v>
      </c>
      <c r="G137" s="143">
        <f>G138</f>
        <v>737</v>
      </c>
      <c r="H137" s="143">
        <f t="shared" si="13"/>
        <v>0</v>
      </c>
      <c r="I137" s="143">
        <f t="shared" si="13"/>
        <v>0</v>
      </c>
      <c r="J137" s="143">
        <f t="shared" si="13"/>
        <v>0</v>
      </c>
      <c r="K137" s="143">
        <f t="shared" si="8"/>
        <v>0</v>
      </c>
      <c r="L137" s="143">
        <f t="shared" si="14"/>
        <v>0</v>
      </c>
      <c r="M137" s="143">
        <f t="shared" si="14"/>
        <v>0</v>
      </c>
      <c r="N137" s="143">
        <f t="shared" si="14"/>
        <v>0</v>
      </c>
      <c r="O137" s="143">
        <f t="shared" si="14"/>
        <v>0</v>
      </c>
      <c r="P137" s="143">
        <f t="shared" si="14"/>
        <v>0</v>
      </c>
      <c r="Q137" s="143">
        <f t="shared" si="9"/>
        <v>737</v>
      </c>
      <c r="R137" s="45"/>
    </row>
    <row r="138" spans="1:18" s="48" customFormat="1" ht="32.25" customHeight="1" hidden="1">
      <c r="A138" s="23"/>
      <c r="B138" s="144" t="s">
        <v>354</v>
      </c>
      <c r="C138" s="145">
        <v>4080</v>
      </c>
      <c r="D138" s="144" t="s">
        <v>449</v>
      </c>
      <c r="E138" s="146" t="s">
        <v>361</v>
      </c>
      <c r="F138" s="143">
        <f t="shared" si="7"/>
        <v>737</v>
      </c>
      <c r="G138" s="147">
        <f>G140</f>
        <v>737</v>
      </c>
      <c r="H138" s="147"/>
      <c r="I138" s="147"/>
      <c r="J138" s="147"/>
      <c r="K138" s="143">
        <f t="shared" si="8"/>
        <v>0</v>
      </c>
      <c r="L138" s="147"/>
      <c r="M138" s="147"/>
      <c r="N138" s="147"/>
      <c r="O138" s="147"/>
      <c r="P138" s="147"/>
      <c r="Q138" s="143">
        <f t="shared" si="9"/>
        <v>737</v>
      </c>
      <c r="R138" s="47"/>
    </row>
    <row r="139" spans="1:18" s="48" customFormat="1" ht="32.25" customHeight="1" hidden="1">
      <c r="A139" s="23"/>
      <c r="B139" s="156" t="s">
        <v>512</v>
      </c>
      <c r="C139" s="157">
        <v>4082</v>
      </c>
      <c r="D139" s="204" t="s">
        <v>449</v>
      </c>
      <c r="E139" s="161" t="s">
        <v>514</v>
      </c>
      <c r="F139" s="159">
        <f t="shared" si="7"/>
        <v>737</v>
      </c>
      <c r="G139" s="152">
        <v>737</v>
      </c>
      <c r="H139" s="160"/>
      <c r="I139" s="160"/>
      <c r="J139" s="160"/>
      <c r="K139" s="159"/>
      <c r="L139" s="160"/>
      <c r="M139" s="160"/>
      <c r="N139" s="160"/>
      <c r="O139" s="160"/>
      <c r="P139" s="160"/>
      <c r="Q139" s="159">
        <f t="shared" si="9"/>
        <v>737</v>
      </c>
      <c r="R139" s="47"/>
    </row>
    <row r="140" spans="1:18" s="54" customFormat="1" ht="56.25" customHeight="1" hidden="1">
      <c r="A140" s="50"/>
      <c r="B140" s="166"/>
      <c r="C140" s="167"/>
      <c r="D140" s="166" t="s">
        <v>449</v>
      </c>
      <c r="E140" s="151" t="s">
        <v>137</v>
      </c>
      <c r="F140" s="143">
        <f t="shared" si="7"/>
        <v>737</v>
      </c>
      <c r="G140" s="152">
        <v>737</v>
      </c>
      <c r="H140" s="152"/>
      <c r="I140" s="152"/>
      <c r="J140" s="152"/>
      <c r="K140" s="143">
        <f t="shared" si="8"/>
        <v>0</v>
      </c>
      <c r="L140" s="152"/>
      <c r="M140" s="152"/>
      <c r="N140" s="152"/>
      <c r="O140" s="152"/>
      <c r="P140" s="152"/>
      <c r="Q140" s="143">
        <f t="shared" si="9"/>
        <v>737</v>
      </c>
      <c r="R140" s="53"/>
    </row>
    <row r="141" spans="1:18" s="54" customFormat="1" ht="43.5" customHeight="1" hidden="1">
      <c r="A141" s="50"/>
      <c r="B141" s="166"/>
      <c r="C141" s="167"/>
      <c r="D141" s="166" t="s">
        <v>449</v>
      </c>
      <c r="E141" s="151" t="s">
        <v>362</v>
      </c>
      <c r="F141" s="143">
        <f t="shared" si="7"/>
        <v>0</v>
      </c>
      <c r="G141" s="152"/>
      <c r="H141" s="152"/>
      <c r="I141" s="152"/>
      <c r="J141" s="152"/>
      <c r="K141" s="143">
        <f t="shared" si="8"/>
        <v>0</v>
      </c>
      <c r="L141" s="152"/>
      <c r="M141" s="152"/>
      <c r="N141" s="152"/>
      <c r="O141" s="152"/>
      <c r="P141" s="152"/>
      <c r="Q141" s="143">
        <f t="shared" si="9"/>
        <v>0</v>
      </c>
      <c r="R141" s="53"/>
    </row>
    <row r="142" spans="1:18" s="54" customFormat="1" ht="14.25" hidden="1">
      <c r="A142" s="50"/>
      <c r="B142" s="128" t="s">
        <v>257</v>
      </c>
      <c r="C142" s="141" t="s">
        <v>485</v>
      </c>
      <c r="D142" s="176"/>
      <c r="E142" s="142"/>
      <c r="F142" s="143">
        <f t="shared" si="7"/>
        <v>63499.1</v>
      </c>
      <c r="G142" s="143">
        <f>G143</f>
        <v>63499.1</v>
      </c>
      <c r="H142" s="143">
        <f aca="true" t="shared" si="15" ref="H142:J143">H143</f>
        <v>19027.8</v>
      </c>
      <c r="I142" s="143">
        <f t="shared" si="15"/>
        <v>690.4</v>
      </c>
      <c r="J142" s="143">
        <f t="shared" si="15"/>
        <v>0</v>
      </c>
      <c r="K142" s="143">
        <f t="shared" si="8"/>
        <v>242</v>
      </c>
      <c r="L142" s="143">
        <f aca="true" t="shared" si="16" ref="L142:P143">L143</f>
        <v>242</v>
      </c>
      <c r="M142" s="143">
        <f t="shared" si="16"/>
        <v>72</v>
      </c>
      <c r="N142" s="143">
        <f t="shared" si="16"/>
        <v>0</v>
      </c>
      <c r="O142" s="143">
        <f t="shared" si="16"/>
        <v>0</v>
      </c>
      <c r="P142" s="143">
        <f t="shared" si="16"/>
        <v>0</v>
      </c>
      <c r="Q142" s="143">
        <f t="shared" si="9"/>
        <v>63741.1</v>
      </c>
      <c r="R142" s="53"/>
    </row>
    <row r="143" spans="1:18" s="54" customFormat="1" ht="15" hidden="1">
      <c r="A143" s="50"/>
      <c r="B143" s="134" t="s">
        <v>258</v>
      </c>
      <c r="C143" s="177" t="s">
        <v>485</v>
      </c>
      <c r="D143" s="178"/>
      <c r="E143" s="179"/>
      <c r="F143" s="143">
        <f t="shared" si="7"/>
        <v>63499.1</v>
      </c>
      <c r="G143" s="159">
        <f>G144</f>
        <v>63499.1</v>
      </c>
      <c r="H143" s="159">
        <f t="shared" si="15"/>
        <v>19027.8</v>
      </c>
      <c r="I143" s="159">
        <f t="shared" si="15"/>
        <v>690.4</v>
      </c>
      <c r="J143" s="159">
        <f t="shared" si="15"/>
        <v>0</v>
      </c>
      <c r="K143" s="143">
        <f t="shared" si="8"/>
        <v>242</v>
      </c>
      <c r="L143" s="160">
        <f t="shared" si="16"/>
        <v>242</v>
      </c>
      <c r="M143" s="160">
        <f t="shared" si="16"/>
        <v>72</v>
      </c>
      <c r="N143" s="159">
        <f t="shared" si="16"/>
        <v>0</v>
      </c>
      <c r="O143" s="159">
        <f t="shared" si="16"/>
        <v>0</v>
      </c>
      <c r="P143" s="159">
        <f t="shared" si="16"/>
        <v>0</v>
      </c>
      <c r="Q143" s="143">
        <f t="shared" si="9"/>
        <v>63741.1</v>
      </c>
      <c r="R143" s="53"/>
    </row>
    <row r="144" spans="1:18" s="54" customFormat="1" ht="14.25" hidden="1">
      <c r="A144" s="50"/>
      <c r="B144" s="128" t="s">
        <v>259</v>
      </c>
      <c r="C144" s="140">
        <v>5000</v>
      </c>
      <c r="D144" s="141" t="s">
        <v>121</v>
      </c>
      <c r="E144" s="142"/>
      <c r="F144" s="143">
        <f t="shared" si="7"/>
        <v>63499.1</v>
      </c>
      <c r="G144" s="143">
        <f>G145+G148+G151+G155+G158+G161</f>
        <v>63499.1</v>
      </c>
      <c r="H144" s="143">
        <f>H145+H148+H151+H155+H158+H161</f>
        <v>19027.8</v>
      </c>
      <c r="I144" s="143">
        <f>I145+I148+I151+I155+I158+I161</f>
        <v>690.4</v>
      </c>
      <c r="J144" s="143">
        <f>J145+J148+J151+J155+J158+J161</f>
        <v>0</v>
      </c>
      <c r="K144" s="143">
        <f t="shared" si="8"/>
        <v>242</v>
      </c>
      <c r="L144" s="143">
        <f>L145+L148+L151+L155+L158+L161</f>
        <v>242</v>
      </c>
      <c r="M144" s="143">
        <f>M145+M148+M151+M155+M158+M161</f>
        <v>72</v>
      </c>
      <c r="N144" s="143">
        <f>N145+N148+N151+N155+N158+N161</f>
        <v>0</v>
      </c>
      <c r="O144" s="143">
        <f>O145+O148+O151+O155+O158+O161</f>
        <v>0</v>
      </c>
      <c r="P144" s="143">
        <f>P145+P148+P151+P155+P158+P161</f>
        <v>0</v>
      </c>
      <c r="Q144" s="143">
        <f t="shared" si="9"/>
        <v>63741.1</v>
      </c>
      <c r="R144" s="53"/>
    </row>
    <row r="145" spans="1:18" s="54" customFormat="1" ht="15" hidden="1">
      <c r="A145" s="50"/>
      <c r="B145" s="144" t="s">
        <v>261</v>
      </c>
      <c r="C145" s="145">
        <v>5010</v>
      </c>
      <c r="D145" s="180" t="s">
        <v>114</v>
      </c>
      <c r="E145" s="181"/>
      <c r="F145" s="143">
        <f t="shared" si="7"/>
        <v>7430.367</v>
      </c>
      <c r="G145" s="143">
        <f>G146+G147</f>
        <v>7430.367</v>
      </c>
      <c r="H145" s="143"/>
      <c r="I145" s="143"/>
      <c r="J145" s="143"/>
      <c r="K145" s="143">
        <f t="shared" si="8"/>
        <v>0</v>
      </c>
      <c r="L145" s="143"/>
      <c r="M145" s="143"/>
      <c r="N145" s="143"/>
      <c r="O145" s="143"/>
      <c r="P145" s="143"/>
      <c r="Q145" s="143">
        <f t="shared" si="9"/>
        <v>7430.367</v>
      </c>
      <c r="R145" s="53"/>
    </row>
    <row r="146" spans="1:18" s="54" customFormat="1" ht="30" hidden="1">
      <c r="A146" s="50"/>
      <c r="B146" s="144" t="s">
        <v>262</v>
      </c>
      <c r="C146" s="145">
        <v>5011</v>
      </c>
      <c r="D146" s="144" t="s">
        <v>450</v>
      </c>
      <c r="E146" s="150" t="s">
        <v>115</v>
      </c>
      <c r="F146" s="143">
        <f t="shared" si="7"/>
        <v>5830.367</v>
      </c>
      <c r="G146" s="147">
        <v>5830.367</v>
      </c>
      <c r="H146" s="147"/>
      <c r="I146" s="147"/>
      <c r="J146" s="147"/>
      <c r="K146" s="143">
        <f t="shared" si="8"/>
        <v>0</v>
      </c>
      <c r="L146" s="147"/>
      <c r="M146" s="147"/>
      <c r="N146" s="147"/>
      <c r="O146" s="147"/>
      <c r="P146" s="147"/>
      <c r="Q146" s="143">
        <f t="shared" si="9"/>
        <v>5830.367</v>
      </c>
      <c r="R146" s="53"/>
    </row>
    <row r="147" spans="1:18" s="54" customFormat="1" ht="30" hidden="1">
      <c r="A147" s="50"/>
      <c r="B147" s="144" t="s">
        <v>263</v>
      </c>
      <c r="C147" s="145">
        <v>5012</v>
      </c>
      <c r="D147" s="144" t="s">
        <v>451</v>
      </c>
      <c r="E147" s="150" t="s">
        <v>116</v>
      </c>
      <c r="F147" s="143">
        <f t="shared" si="7"/>
        <v>1600</v>
      </c>
      <c r="G147" s="147">
        <v>1600</v>
      </c>
      <c r="H147" s="147"/>
      <c r="I147" s="147"/>
      <c r="J147" s="147"/>
      <c r="K147" s="143">
        <f t="shared" si="8"/>
        <v>0</v>
      </c>
      <c r="L147" s="147"/>
      <c r="M147" s="147"/>
      <c r="N147" s="147"/>
      <c r="O147" s="147"/>
      <c r="P147" s="147"/>
      <c r="Q147" s="143">
        <f t="shared" si="9"/>
        <v>1600</v>
      </c>
      <c r="R147" s="53"/>
    </row>
    <row r="148" spans="1:18" s="58" customFormat="1" ht="30.75" customHeight="1" hidden="1">
      <c r="A148" s="56"/>
      <c r="B148" s="128" t="s">
        <v>264</v>
      </c>
      <c r="C148" s="140">
        <v>5020</v>
      </c>
      <c r="D148" s="141" t="s">
        <v>515</v>
      </c>
      <c r="E148" s="142"/>
      <c r="F148" s="143">
        <f t="shared" si="7"/>
        <v>3586.5</v>
      </c>
      <c r="G148" s="143">
        <f>SUM(G149:G150)</f>
        <v>3586.5</v>
      </c>
      <c r="H148" s="143">
        <f>SUM(H149:H150)</f>
        <v>2424.2</v>
      </c>
      <c r="I148" s="143">
        <f>SUM(I149:I150)</f>
        <v>78.1</v>
      </c>
      <c r="J148" s="143"/>
      <c r="K148" s="143">
        <f t="shared" si="8"/>
        <v>0</v>
      </c>
      <c r="L148" s="143"/>
      <c r="M148" s="143"/>
      <c r="N148" s="143"/>
      <c r="O148" s="143"/>
      <c r="P148" s="143"/>
      <c r="Q148" s="143">
        <f t="shared" si="9"/>
        <v>3586.5</v>
      </c>
      <c r="R148" s="57"/>
    </row>
    <row r="149" spans="1:18" s="54" customFormat="1" ht="30" hidden="1">
      <c r="A149" s="50"/>
      <c r="B149" s="144" t="s">
        <v>265</v>
      </c>
      <c r="C149" s="145">
        <v>5021</v>
      </c>
      <c r="D149" s="144" t="s">
        <v>452</v>
      </c>
      <c r="E149" s="150" t="s">
        <v>516</v>
      </c>
      <c r="F149" s="143">
        <f t="shared" si="7"/>
        <v>3310</v>
      </c>
      <c r="G149" s="147">
        <v>3310</v>
      </c>
      <c r="H149" s="147">
        <v>2424.2</v>
      </c>
      <c r="I149" s="147">
        <v>78.1</v>
      </c>
      <c r="J149" s="147"/>
      <c r="K149" s="143">
        <f t="shared" si="8"/>
        <v>0</v>
      </c>
      <c r="L149" s="147"/>
      <c r="M149" s="147"/>
      <c r="N149" s="147"/>
      <c r="O149" s="147"/>
      <c r="P149" s="147"/>
      <c r="Q149" s="143">
        <f t="shared" si="9"/>
        <v>3310</v>
      </c>
      <c r="R149" s="53"/>
    </row>
    <row r="150" spans="1:18" s="54" customFormat="1" ht="45" hidden="1">
      <c r="A150" s="50"/>
      <c r="B150" s="144" t="s">
        <v>266</v>
      </c>
      <c r="C150" s="145">
        <v>5022</v>
      </c>
      <c r="D150" s="144" t="s">
        <v>453</v>
      </c>
      <c r="E150" s="150" t="s">
        <v>517</v>
      </c>
      <c r="F150" s="143">
        <f t="shared" si="7"/>
        <v>276.5</v>
      </c>
      <c r="G150" s="147">
        <v>276.5</v>
      </c>
      <c r="H150" s="147"/>
      <c r="I150" s="147"/>
      <c r="J150" s="147"/>
      <c r="K150" s="143">
        <f t="shared" si="8"/>
        <v>0</v>
      </c>
      <c r="L150" s="147"/>
      <c r="M150" s="147"/>
      <c r="N150" s="147"/>
      <c r="O150" s="147"/>
      <c r="P150" s="147"/>
      <c r="Q150" s="143">
        <f t="shared" si="9"/>
        <v>276.5</v>
      </c>
      <c r="R150" s="53"/>
    </row>
    <row r="151" spans="1:18" s="58" customFormat="1" ht="21" customHeight="1" hidden="1">
      <c r="A151" s="56"/>
      <c r="B151" s="128" t="s">
        <v>267</v>
      </c>
      <c r="C151" s="140">
        <v>5030</v>
      </c>
      <c r="D151" s="141" t="s">
        <v>157</v>
      </c>
      <c r="E151" s="142"/>
      <c r="F151" s="143">
        <f t="shared" si="7"/>
        <v>40888.533</v>
      </c>
      <c r="G151" s="143">
        <f>SUM(G152:G154)</f>
        <v>40888.533</v>
      </c>
      <c r="H151" s="143">
        <f>SUM(H152:H154)</f>
        <v>15551.8</v>
      </c>
      <c r="I151" s="143">
        <f>SUM(I152:I154)</f>
        <v>397.2</v>
      </c>
      <c r="J151" s="143"/>
      <c r="K151" s="143">
        <f t="shared" si="8"/>
        <v>180</v>
      </c>
      <c r="L151" s="143">
        <f>L152</f>
        <v>180</v>
      </c>
      <c r="M151" s="143">
        <f>M152</f>
        <v>72</v>
      </c>
      <c r="N151" s="143"/>
      <c r="O151" s="143"/>
      <c r="P151" s="143"/>
      <c r="Q151" s="143">
        <f t="shared" si="9"/>
        <v>41068.533</v>
      </c>
      <c r="R151" s="57"/>
    </row>
    <row r="152" spans="1:18" s="54" customFormat="1" ht="45" hidden="1">
      <c r="A152" s="50"/>
      <c r="B152" s="144" t="s">
        <v>268</v>
      </c>
      <c r="C152" s="145">
        <v>5031</v>
      </c>
      <c r="D152" s="144" t="s">
        <v>454</v>
      </c>
      <c r="E152" s="150" t="s">
        <v>118</v>
      </c>
      <c r="F152" s="143">
        <f t="shared" si="7"/>
        <v>18312.4</v>
      </c>
      <c r="G152" s="147">
        <v>18312.4</v>
      </c>
      <c r="H152" s="147">
        <v>12426.8</v>
      </c>
      <c r="I152" s="147">
        <v>330.4</v>
      </c>
      <c r="J152" s="147"/>
      <c r="K152" s="143">
        <f t="shared" si="8"/>
        <v>180</v>
      </c>
      <c r="L152" s="147">
        <v>180</v>
      </c>
      <c r="M152" s="147">
        <v>72</v>
      </c>
      <c r="N152" s="147"/>
      <c r="O152" s="147"/>
      <c r="P152" s="147"/>
      <c r="Q152" s="143">
        <f t="shared" si="9"/>
        <v>18492.4</v>
      </c>
      <c r="R152" s="53"/>
    </row>
    <row r="153" spans="1:18" s="54" customFormat="1" ht="45" hidden="1">
      <c r="A153" s="50"/>
      <c r="B153" s="144" t="s">
        <v>269</v>
      </c>
      <c r="C153" s="145">
        <v>5032</v>
      </c>
      <c r="D153" s="144" t="s">
        <v>455</v>
      </c>
      <c r="E153" s="150" t="s">
        <v>119</v>
      </c>
      <c r="F153" s="143">
        <f t="shared" si="7"/>
        <v>15464.133</v>
      </c>
      <c r="G153" s="147">
        <v>15464.133</v>
      </c>
      <c r="H153" s="147"/>
      <c r="I153" s="147"/>
      <c r="J153" s="147"/>
      <c r="K153" s="143">
        <f t="shared" si="8"/>
        <v>0</v>
      </c>
      <c r="L153" s="147"/>
      <c r="M153" s="147"/>
      <c r="N153" s="147"/>
      <c r="O153" s="147"/>
      <c r="P153" s="147"/>
      <c r="Q153" s="143">
        <f t="shared" si="9"/>
        <v>15464.133</v>
      </c>
      <c r="R153" s="53"/>
    </row>
    <row r="154" spans="1:18" s="54" customFormat="1" ht="45" hidden="1">
      <c r="A154" s="50"/>
      <c r="B154" s="144" t="s">
        <v>270</v>
      </c>
      <c r="C154" s="145">
        <v>5033</v>
      </c>
      <c r="D154" s="144" t="s">
        <v>456</v>
      </c>
      <c r="E154" s="150" t="s">
        <v>117</v>
      </c>
      <c r="F154" s="143">
        <f t="shared" si="7"/>
        <v>7112</v>
      </c>
      <c r="G154" s="147">
        <v>7112</v>
      </c>
      <c r="H154" s="147">
        <v>3125</v>
      </c>
      <c r="I154" s="147">
        <v>66.8</v>
      </c>
      <c r="J154" s="147"/>
      <c r="K154" s="143">
        <f t="shared" si="8"/>
        <v>0</v>
      </c>
      <c r="L154" s="147"/>
      <c r="M154" s="147"/>
      <c r="N154" s="147"/>
      <c r="O154" s="147"/>
      <c r="P154" s="147"/>
      <c r="Q154" s="143">
        <f t="shared" si="9"/>
        <v>7112</v>
      </c>
      <c r="R154" s="53"/>
    </row>
    <row r="155" spans="1:18" s="58" customFormat="1" ht="14.25" hidden="1">
      <c r="A155" s="56"/>
      <c r="B155" s="128" t="s">
        <v>271</v>
      </c>
      <c r="C155" s="140">
        <v>5040</v>
      </c>
      <c r="D155" s="141" t="s">
        <v>158</v>
      </c>
      <c r="E155" s="142"/>
      <c r="F155" s="143">
        <f t="shared" si="7"/>
        <v>1899.2</v>
      </c>
      <c r="G155" s="143">
        <f>SUM(G156:G157)</f>
        <v>1899.2</v>
      </c>
      <c r="H155" s="143">
        <f>SUM(H156:H157)</f>
        <v>473.3</v>
      </c>
      <c r="I155" s="143">
        <f>SUM(I156:I157)</f>
        <v>203</v>
      </c>
      <c r="J155" s="143"/>
      <c r="K155" s="143">
        <f t="shared" si="8"/>
        <v>62</v>
      </c>
      <c r="L155" s="143">
        <f>L156</f>
        <v>62</v>
      </c>
      <c r="M155" s="143"/>
      <c r="N155" s="143"/>
      <c r="O155" s="143"/>
      <c r="P155" s="143"/>
      <c r="Q155" s="143">
        <f t="shared" si="9"/>
        <v>1961.2</v>
      </c>
      <c r="R155" s="57"/>
    </row>
    <row r="156" spans="1:18" s="54" customFormat="1" ht="30" hidden="1">
      <c r="A156" s="50"/>
      <c r="B156" s="144" t="s">
        <v>272</v>
      </c>
      <c r="C156" s="145">
        <v>5041</v>
      </c>
      <c r="D156" s="144" t="s">
        <v>457</v>
      </c>
      <c r="E156" s="148" t="s">
        <v>280</v>
      </c>
      <c r="F156" s="143">
        <f t="shared" si="7"/>
        <v>780.5</v>
      </c>
      <c r="G156" s="147">
        <v>780.5</v>
      </c>
      <c r="H156" s="147">
        <v>473.3</v>
      </c>
      <c r="I156" s="147">
        <v>203</v>
      </c>
      <c r="J156" s="147"/>
      <c r="K156" s="143">
        <f t="shared" si="8"/>
        <v>62</v>
      </c>
      <c r="L156" s="147">
        <v>62</v>
      </c>
      <c r="M156" s="147"/>
      <c r="N156" s="147"/>
      <c r="O156" s="147"/>
      <c r="P156" s="147"/>
      <c r="Q156" s="143">
        <f t="shared" si="9"/>
        <v>842.5</v>
      </c>
      <c r="R156" s="53"/>
    </row>
    <row r="157" spans="1:18" s="54" customFormat="1" ht="45" hidden="1">
      <c r="A157" s="50"/>
      <c r="B157" s="144" t="s">
        <v>273</v>
      </c>
      <c r="C157" s="145">
        <v>5042</v>
      </c>
      <c r="D157" s="144" t="s">
        <v>458</v>
      </c>
      <c r="E157" s="150" t="s">
        <v>120</v>
      </c>
      <c r="F157" s="143">
        <f t="shared" si="7"/>
        <v>1118.7</v>
      </c>
      <c r="G157" s="147">
        <v>1118.7</v>
      </c>
      <c r="H157" s="147"/>
      <c r="I157" s="147"/>
      <c r="J157" s="147"/>
      <c r="K157" s="143">
        <f t="shared" si="8"/>
        <v>0</v>
      </c>
      <c r="L157" s="147"/>
      <c r="M157" s="147"/>
      <c r="N157" s="147"/>
      <c r="O157" s="147"/>
      <c r="P157" s="147"/>
      <c r="Q157" s="143">
        <f t="shared" si="9"/>
        <v>1118.7</v>
      </c>
      <c r="R157" s="53"/>
    </row>
    <row r="158" spans="1:18" s="58" customFormat="1" ht="14.25" hidden="1">
      <c r="A158" s="56"/>
      <c r="B158" s="128" t="s">
        <v>274</v>
      </c>
      <c r="C158" s="140">
        <v>5050</v>
      </c>
      <c r="D158" s="141" t="s">
        <v>159</v>
      </c>
      <c r="E158" s="142"/>
      <c r="F158" s="143">
        <f t="shared" si="7"/>
        <v>2892.3</v>
      </c>
      <c r="G158" s="143">
        <f>SUM(G159:G160)</f>
        <v>2892.3</v>
      </c>
      <c r="H158" s="143"/>
      <c r="I158" s="143"/>
      <c r="J158" s="143"/>
      <c r="K158" s="143">
        <f t="shared" si="8"/>
        <v>0</v>
      </c>
      <c r="L158" s="143"/>
      <c r="M158" s="143"/>
      <c r="N158" s="143"/>
      <c r="O158" s="143"/>
      <c r="P158" s="143"/>
      <c r="Q158" s="143">
        <f t="shared" si="9"/>
        <v>2892.3</v>
      </c>
      <c r="R158" s="57"/>
    </row>
    <row r="159" spans="1:18" s="54" customFormat="1" ht="60" hidden="1">
      <c r="A159" s="50"/>
      <c r="B159" s="144" t="s">
        <v>277</v>
      </c>
      <c r="C159" s="145">
        <v>5051</v>
      </c>
      <c r="D159" s="145" t="s">
        <v>459</v>
      </c>
      <c r="E159" s="150" t="s">
        <v>198</v>
      </c>
      <c r="F159" s="143">
        <f t="shared" si="7"/>
        <v>527</v>
      </c>
      <c r="G159" s="147">
        <v>527</v>
      </c>
      <c r="H159" s="143"/>
      <c r="I159" s="143"/>
      <c r="J159" s="143"/>
      <c r="K159" s="143">
        <f t="shared" si="8"/>
        <v>0</v>
      </c>
      <c r="L159" s="143"/>
      <c r="M159" s="143"/>
      <c r="N159" s="143"/>
      <c r="O159" s="143"/>
      <c r="P159" s="143"/>
      <c r="Q159" s="143">
        <f t="shared" si="9"/>
        <v>527</v>
      </c>
      <c r="R159" s="53"/>
    </row>
    <row r="160" spans="1:18" s="54" customFormat="1" ht="45" hidden="1">
      <c r="A160" s="50"/>
      <c r="B160" s="144" t="s">
        <v>275</v>
      </c>
      <c r="C160" s="145">
        <v>5053</v>
      </c>
      <c r="D160" s="144" t="s">
        <v>460</v>
      </c>
      <c r="E160" s="150" t="s">
        <v>160</v>
      </c>
      <c r="F160" s="143">
        <f t="shared" si="7"/>
        <v>2365.3</v>
      </c>
      <c r="G160" s="147">
        <v>2365.3</v>
      </c>
      <c r="H160" s="147"/>
      <c r="I160" s="147"/>
      <c r="J160" s="147"/>
      <c r="K160" s="143">
        <f t="shared" si="8"/>
        <v>0</v>
      </c>
      <c r="L160" s="147"/>
      <c r="M160" s="147"/>
      <c r="N160" s="147"/>
      <c r="O160" s="147"/>
      <c r="P160" s="147"/>
      <c r="Q160" s="143">
        <f t="shared" si="9"/>
        <v>2365.3</v>
      </c>
      <c r="R160" s="53"/>
    </row>
    <row r="161" spans="1:18" s="54" customFormat="1" ht="14.25" hidden="1">
      <c r="A161" s="50"/>
      <c r="B161" s="128" t="s">
        <v>276</v>
      </c>
      <c r="C161" s="140">
        <v>5060</v>
      </c>
      <c r="D161" s="141" t="s">
        <v>161</v>
      </c>
      <c r="E161" s="142"/>
      <c r="F161" s="143">
        <f t="shared" si="7"/>
        <v>6802.2</v>
      </c>
      <c r="G161" s="143">
        <f>SUM(G162:G164)</f>
        <v>6802.2</v>
      </c>
      <c r="H161" s="143">
        <f>SUM(H162:H164)</f>
        <v>578.5</v>
      </c>
      <c r="I161" s="143">
        <f>SUM(I162:I164)</f>
        <v>12.1</v>
      </c>
      <c r="J161" s="143"/>
      <c r="K161" s="143">
        <f t="shared" si="8"/>
        <v>0</v>
      </c>
      <c r="L161" s="143"/>
      <c r="M161" s="143"/>
      <c r="N161" s="143"/>
      <c r="O161" s="143"/>
      <c r="P161" s="143"/>
      <c r="Q161" s="143">
        <f t="shared" si="9"/>
        <v>6802.2</v>
      </c>
      <c r="R161" s="53"/>
    </row>
    <row r="162" spans="1:18" s="54" customFormat="1" ht="60" hidden="1">
      <c r="A162" s="50"/>
      <c r="B162" s="144" t="s">
        <v>278</v>
      </c>
      <c r="C162" s="145">
        <v>5061</v>
      </c>
      <c r="D162" s="144" t="s">
        <v>461</v>
      </c>
      <c r="E162" s="150" t="s">
        <v>162</v>
      </c>
      <c r="F162" s="143">
        <f t="shared" si="7"/>
        <v>810</v>
      </c>
      <c r="G162" s="147">
        <v>810</v>
      </c>
      <c r="H162" s="147">
        <v>540</v>
      </c>
      <c r="I162" s="147">
        <v>12.1</v>
      </c>
      <c r="J162" s="143"/>
      <c r="K162" s="143">
        <f t="shared" si="8"/>
        <v>0</v>
      </c>
      <c r="L162" s="143"/>
      <c r="M162" s="143"/>
      <c r="N162" s="143"/>
      <c r="O162" s="143"/>
      <c r="P162" s="143"/>
      <c r="Q162" s="143">
        <f t="shared" si="9"/>
        <v>810</v>
      </c>
      <c r="R162" s="53"/>
    </row>
    <row r="163" spans="1:18" s="54" customFormat="1" ht="45" hidden="1">
      <c r="A163" s="50"/>
      <c r="B163" s="144" t="s">
        <v>279</v>
      </c>
      <c r="C163" s="145">
        <v>5062</v>
      </c>
      <c r="D163" s="144" t="s">
        <v>462</v>
      </c>
      <c r="E163" s="150" t="s">
        <v>163</v>
      </c>
      <c r="F163" s="143">
        <f t="shared" si="7"/>
        <v>5992.2</v>
      </c>
      <c r="G163" s="147">
        <v>5992.2</v>
      </c>
      <c r="H163" s="147">
        <v>38.5</v>
      </c>
      <c r="I163" s="147"/>
      <c r="J163" s="147"/>
      <c r="K163" s="143">
        <f t="shared" si="8"/>
        <v>0</v>
      </c>
      <c r="L163" s="147"/>
      <c r="M163" s="147"/>
      <c r="N163" s="147"/>
      <c r="O163" s="147"/>
      <c r="P163" s="147"/>
      <c r="Q163" s="143">
        <f t="shared" si="9"/>
        <v>5992.2</v>
      </c>
      <c r="R163" s="53"/>
    </row>
    <row r="164" spans="1:18" s="54" customFormat="1" ht="30" hidden="1">
      <c r="A164" s="50"/>
      <c r="B164" s="144" t="s">
        <v>281</v>
      </c>
      <c r="C164" s="145">
        <v>5063</v>
      </c>
      <c r="D164" s="144" t="s">
        <v>260</v>
      </c>
      <c r="E164" s="148" t="s">
        <v>58</v>
      </c>
      <c r="F164" s="143">
        <f t="shared" si="7"/>
        <v>0</v>
      </c>
      <c r="G164" s="147"/>
      <c r="H164" s="147"/>
      <c r="I164" s="147"/>
      <c r="J164" s="147"/>
      <c r="K164" s="143">
        <f t="shared" si="8"/>
        <v>0</v>
      </c>
      <c r="L164" s="147"/>
      <c r="M164" s="147"/>
      <c r="N164" s="147"/>
      <c r="O164" s="147"/>
      <c r="P164" s="147"/>
      <c r="Q164" s="143">
        <f t="shared" si="9"/>
        <v>0</v>
      </c>
      <c r="R164" s="53"/>
    </row>
    <row r="165" spans="2:18" ht="27.75" customHeight="1" hidden="1">
      <c r="B165" s="140">
        <v>1200000</v>
      </c>
      <c r="C165" s="141" t="s">
        <v>487</v>
      </c>
      <c r="D165" s="176"/>
      <c r="E165" s="142"/>
      <c r="F165" s="143">
        <f t="shared" si="7"/>
        <v>0</v>
      </c>
      <c r="G165" s="143">
        <f>G166</f>
        <v>0</v>
      </c>
      <c r="H165" s="143">
        <f>H166</f>
        <v>0</v>
      </c>
      <c r="I165" s="143">
        <f>I166</f>
        <v>0</v>
      </c>
      <c r="J165" s="143">
        <f>J166</f>
        <v>0</v>
      </c>
      <c r="K165" s="143">
        <f t="shared" si="8"/>
        <v>623809.7</v>
      </c>
      <c r="L165" s="143">
        <f>L166</f>
        <v>0</v>
      </c>
      <c r="M165" s="143">
        <f>M166</f>
        <v>0</v>
      </c>
      <c r="N165" s="143">
        <f>N166</f>
        <v>0</v>
      </c>
      <c r="O165" s="143">
        <f>O166</f>
        <v>623809.7</v>
      </c>
      <c r="P165" s="143">
        <f>P166</f>
        <v>0</v>
      </c>
      <c r="Q165" s="143">
        <f t="shared" si="9"/>
        <v>623809.7</v>
      </c>
      <c r="R165" s="7"/>
    </row>
    <row r="166" spans="2:18" ht="32.25" customHeight="1" hidden="1">
      <c r="B166" s="207">
        <v>1210000</v>
      </c>
      <c r="C166" s="177" t="s">
        <v>151</v>
      </c>
      <c r="D166" s="178"/>
      <c r="E166" s="179"/>
      <c r="F166" s="143">
        <f t="shared" si="7"/>
        <v>0</v>
      </c>
      <c r="G166" s="159">
        <f>G167+G180+G183+G171+G173</f>
        <v>0</v>
      </c>
      <c r="H166" s="159">
        <f>H167+H180+H183+H171+H173</f>
        <v>0</v>
      </c>
      <c r="I166" s="159">
        <f>I167+I180+I183+I171+I173</f>
        <v>0</v>
      </c>
      <c r="J166" s="159">
        <f>J167+J180+J183+J171+J173</f>
        <v>0</v>
      </c>
      <c r="K166" s="143">
        <f t="shared" si="8"/>
        <v>623809.7</v>
      </c>
      <c r="L166" s="159">
        <f>L167+L180+L183+L171+L173</f>
        <v>0</v>
      </c>
      <c r="M166" s="159">
        <f>M167+M180+M183+M171+M173</f>
        <v>0</v>
      </c>
      <c r="N166" s="159">
        <f>N167+N180+N183+N171+N173</f>
        <v>0</v>
      </c>
      <c r="O166" s="159">
        <f>O167+O180+O183+O171+O173</f>
        <v>623809.7</v>
      </c>
      <c r="P166" s="159">
        <f>P167+P180+P183+P171+P173</f>
        <v>0</v>
      </c>
      <c r="Q166" s="143">
        <f t="shared" si="9"/>
        <v>623809.7</v>
      </c>
      <c r="R166" s="7"/>
    </row>
    <row r="167" spans="1:18" s="46" customFormat="1" ht="13.5" customHeight="1" hidden="1">
      <c r="A167" s="44"/>
      <c r="B167" s="140">
        <v>1216000</v>
      </c>
      <c r="C167" s="140">
        <v>6000</v>
      </c>
      <c r="D167" s="141" t="s">
        <v>140</v>
      </c>
      <c r="E167" s="142"/>
      <c r="F167" s="143">
        <f t="shared" si="7"/>
        <v>0</v>
      </c>
      <c r="G167" s="143">
        <f>G168+G169</f>
        <v>0</v>
      </c>
      <c r="H167" s="143">
        <f>H168+H169</f>
        <v>0</v>
      </c>
      <c r="I167" s="143">
        <f>I168+I169</f>
        <v>0</v>
      </c>
      <c r="J167" s="143">
        <f>J168+J169</f>
        <v>0</v>
      </c>
      <c r="K167" s="143">
        <f t="shared" si="8"/>
        <v>0</v>
      </c>
      <c r="L167" s="143">
        <f>L168+L169</f>
        <v>0</v>
      </c>
      <c r="M167" s="143">
        <f>M168+M169</f>
        <v>0</v>
      </c>
      <c r="N167" s="143">
        <f>N168+N169</f>
        <v>0</v>
      </c>
      <c r="O167" s="143">
        <f>O168+O169</f>
        <v>0</v>
      </c>
      <c r="P167" s="143">
        <f>P168+P169</f>
        <v>0</v>
      </c>
      <c r="Q167" s="143">
        <f t="shared" si="9"/>
        <v>0</v>
      </c>
      <c r="R167" s="45"/>
    </row>
    <row r="168" spans="2:18" ht="65.25" customHeight="1" hidden="1">
      <c r="B168" s="145">
        <v>1216020</v>
      </c>
      <c r="C168" s="145">
        <v>6020</v>
      </c>
      <c r="D168" s="144" t="s">
        <v>463</v>
      </c>
      <c r="E168" s="148" t="s">
        <v>369</v>
      </c>
      <c r="F168" s="143">
        <f t="shared" si="7"/>
        <v>0</v>
      </c>
      <c r="G168" s="143"/>
      <c r="H168" s="143"/>
      <c r="I168" s="143"/>
      <c r="J168" s="143"/>
      <c r="K168" s="143">
        <f t="shared" si="8"/>
        <v>0</v>
      </c>
      <c r="L168" s="143"/>
      <c r="M168" s="143"/>
      <c r="N168" s="143"/>
      <c r="O168" s="143"/>
      <c r="P168" s="143"/>
      <c r="Q168" s="143">
        <f t="shared" si="9"/>
        <v>0</v>
      </c>
      <c r="R168" s="7"/>
    </row>
    <row r="169" spans="2:18" ht="28.5" customHeight="1" hidden="1">
      <c r="B169" s="145">
        <v>1216070</v>
      </c>
      <c r="C169" s="145">
        <v>6070</v>
      </c>
      <c r="D169" s="144"/>
      <c r="E169" s="146" t="s">
        <v>370</v>
      </c>
      <c r="F169" s="143">
        <f t="shared" si="7"/>
        <v>0</v>
      </c>
      <c r="G169" s="143">
        <f>G170</f>
        <v>0</v>
      </c>
      <c r="H169" s="143">
        <f>H170</f>
        <v>0</v>
      </c>
      <c r="I169" s="143">
        <f>I170</f>
        <v>0</v>
      </c>
      <c r="J169" s="143">
        <f>J170</f>
        <v>0</v>
      </c>
      <c r="K169" s="143">
        <f t="shared" si="8"/>
        <v>0</v>
      </c>
      <c r="L169" s="143">
        <f>L170</f>
        <v>0</v>
      </c>
      <c r="M169" s="143">
        <f>M170</f>
        <v>0</v>
      </c>
      <c r="N169" s="143">
        <f>N170</f>
        <v>0</v>
      </c>
      <c r="O169" s="143">
        <f>O170</f>
        <v>0</v>
      </c>
      <c r="P169" s="143">
        <f>P170</f>
        <v>0</v>
      </c>
      <c r="Q169" s="143">
        <f t="shared" si="9"/>
        <v>0</v>
      </c>
      <c r="R169" s="7"/>
    </row>
    <row r="170" spans="2:18" ht="245.25" customHeight="1" hidden="1">
      <c r="B170" s="145">
        <v>1216072</v>
      </c>
      <c r="C170" s="145">
        <v>6072</v>
      </c>
      <c r="D170" s="144" t="s">
        <v>464</v>
      </c>
      <c r="E170" s="146" t="s">
        <v>371</v>
      </c>
      <c r="F170" s="143">
        <f t="shared" si="7"/>
        <v>0</v>
      </c>
      <c r="G170" s="174"/>
      <c r="H170" s="174"/>
      <c r="I170" s="174"/>
      <c r="J170" s="174"/>
      <c r="K170" s="143">
        <f t="shared" si="8"/>
        <v>0</v>
      </c>
      <c r="L170" s="174"/>
      <c r="M170" s="174"/>
      <c r="N170" s="174"/>
      <c r="O170" s="174"/>
      <c r="P170" s="174"/>
      <c r="Q170" s="143">
        <f t="shared" si="9"/>
        <v>0</v>
      </c>
      <c r="R170" s="7"/>
    </row>
    <row r="171" spans="1:18" s="46" customFormat="1" ht="30" customHeight="1" hidden="1">
      <c r="A171" s="44"/>
      <c r="B171" s="140">
        <v>1217300</v>
      </c>
      <c r="C171" s="140">
        <v>7300</v>
      </c>
      <c r="D171" s="208" t="s">
        <v>246</v>
      </c>
      <c r="E171" s="209"/>
      <c r="F171" s="143">
        <f t="shared" si="7"/>
        <v>0</v>
      </c>
      <c r="G171" s="172">
        <f>G172</f>
        <v>0</v>
      </c>
      <c r="H171" s="172">
        <f>H172</f>
        <v>0</v>
      </c>
      <c r="I171" s="172">
        <f>I172</f>
        <v>0</v>
      </c>
      <c r="J171" s="172">
        <f>J172</f>
        <v>0</v>
      </c>
      <c r="K171" s="143">
        <f t="shared" si="8"/>
        <v>0</v>
      </c>
      <c r="L171" s="172">
        <f>L172</f>
        <v>0</v>
      </c>
      <c r="M171" s="172">
        <f>M172</f>
        <v>0</v>
      </c>
      <c r="N171" s="172">
        <f>N172</f>
        <v>0</v>
      </c>
      <c r="O171" s="172">
        <f>O172</f>
        <v>0</v>
      </c>
      <c r="P171" s="172">
        <f>P172</f>
        <v>0</v>
      </c>
      <c r="Q171" s="143">
        <f t="shared" si="9"/>
        <v>0</v>
      </c>
      <c r="R171" s="45"/>
    </row>
    <row r="172" spans="2:18" ht="47.25" customHeight="1" hidden="1">
      <c r="B172" s="145">
        <v>1217330</v>
      </c>
      <c r="C172" s="145">
        <v>7330</v>
      </c>
      <c r="D172" s="144" t="s">
        <v>433</v>
      </c>
      <c r="E172" s="169" t="s">
        <v>372</v>
      </c>
      <c r="F172" s="143">
        <f t="shared" si="7"/>
        <v>0</v>
      </c>
      <c r="G172" s="143"/>
      <c r="H172" s="143"/>
      <c r="I172" s="143"/>
      <c r="J172" s="143"/>
      <c r="K172" s="143">
        <f t="shared" si="8"/>
        <v>0</v>
      </c>
      <c r="L172" s="143"/>
      <c r="M172" s="143"/>
      <c r="N172" s="143"/>
      <c r="O172" s="143"/>
      <c r="P172" s="143"/>
      <c r="Q172" s="143">
        <f t="shared" si="9"/>
        <v>0</v>
      </c>
      <c r="R172" s="7"/>
    </row>
    <row r="173" spans="2:18" ht="30.75" customHeight="1" hidden="1">
      <c r="B173" s="140">
        <v>1217400</v>
      </c>
      <c r="C173" s="140">
        <v>7400</v>
      </c>
      <c r="D173" s="210" t="s">
        <v>388</v>
      </c>
      <c r="E173" s="211"/>
      <c r="F173" s="143">
        <f t="shared" si="7"/>
        <v>0</v>
      </c>
      <c r="G173" s="143">
        <f>G174+G175</f>
        <v>0</v>
      </c>
      <c r="H173" s="143">
        <f>H174+H175</f>
        <v>0</v>
      </c>
      <c r="I173" s="143">
        <f>I174+I175</f>
        <v>0</v>
      </c>
      <c r="J173" s="143">
        <f>J174+J175</f>
        <v>0</v>
      </c>
      <c r="K173" s="143">
        <f t="shared" si="8"/>
        <v>623809.7</v>
      </c>
      <c r="L173" s="143">
        <f>L174+L175</f>
        <v>0</v>
      </c>
      <c r="M173" s="143">
        <f>M174+M175</f>
        <v>0</v>
      </c>
      <c r="N173" s="143">
        <f>N174+N175</f>
        <v>0</v>
      </c>
      <c r="O173" s="143">
        <f>O174+O175</f>
        <v>623809.7</v>
      </c>
      <c r="P173" s="143">
        <f>P174+P175</f>
        <v>0</v>
      </c>
      <c r="Q173" s="143">
        <f t="shared" si="9"/>
        <v>623809.7</v>
      </c>
      <c r="R173" s="7"/>
    </row>
    <row r="174" spans="2:18" ht="32.25" customHeight="1" hidden="1">
      <c r="B174" s="145">
        <v>1217440</v>
      </c>
      <c r="C174" s="145">
        <v>7440</v>
      </c>
      <c r="D174" s="144" t="s">
        <v>465</v>
      </c>
      <c r="E174" s="169" t="s">
        <v>373</v>
      </c>
      <c r="F174" s="143">
        <f t="shared" si="7"/>
        <v>0</v>
      </c>
      <c r="G174" s="174"/>
      <c r="H174" s="174"/>
      <c r="I174" s="174"/>
      <c r="J174" s="174"/>
      <c r="K174" s="143">
        <f t="shared" si="8"/>
        <v>0</v>
      </c>
      <c r="L174" s="174"/>
      <c r="M174" s="174"/>
      <c r="N174" s="174"/>
      <c r="O174" s="174"/>
      <c r="P174" s="174"/>
      <c r="Q174" s="143">
        <f t="shared" si="9"/>
        <v>0</v>
      </c>
      <c r="R174" s="7"/>
    </row>
    <row r="175" spans="2:18" ht="32.25" customHeight="1" hidden="1">
      <c r="B175" s="145">
        <v>1217460</v>
      </c>
      <c r="C175" s="145">
        <v>7460</v>
      </c>
      <c r="D175" s="144"/>
      <c r="E175" s="146" t="s">
        <v>374</v>
      </c>
      <c r="F175" s="143">
        <f t="shared" si="7"/>
        <v>0</v>
      </c>
      <c r="G175" s="174">
        <f>G176+G177+G178+G179</f>
        <v>0</v>
      </c>
      <c r="H175" s="174">
        <f>H176+H177+H178+H179</f>
        <v>0</v>
      </c>
      <c r="I175" s="174">
        <f>I176+I177+I178+I179</f>
        <v>0</v>
      </c>
      <c r="J175" s="174">
        <f>J176+J177+J178+J179</f>
        <v>0</v>
      </c>
      <c r="K175" s="143">
        <f t="shared" si="8"/>
        <v>623809.7</v>
      </c>
      <c r="L175" s="174">
        <f>L176+L177+L178+L179</f>
        <v>0</v>
      </c>
      <c r="M175" s="174">
        <f>M176+M177+M178+M179</f>
        <v>0</v>
      </c>
      <c r="N175" s="174">
        <f>N176+N177+N178+N179</f>
        <v>0</v>
      </c>
      <c r="O175" s="147">
        <f>O176+O177+O178+O179</f>
        <v>623809.7</v>
      </c>
      <c r="P175" s="174">
        <f>P176+P177+P178+P179</f>
        <v>0</v>
      </c>
      <c r="Q175" s="143">
        <f t="shared" si="9"/>
        <v>623809.7</v>
      </c>
      <c r="R175" s="7"/>
    </row>
    <row r="176" spans="2:18" ht="43.5" customHeight="1" hidden="1">
      <c r="B176" s="157">
        <v>1217461</v>
      </c>
      <c r="C176" s="157">
        <v>7461</v>
      </c>
      <c r="D176" s="156" t="s">
        <v>465</v>
      </c>
      <c r="E176" s="158" t="s">
        <v>375</v>
      </c>
      <c r="F176" s="143">
        <f t="shared" si="7"/>
        <v>0</v>
      </c>
      <c r="G176" s="174"/>
      <c r="H176" s="174"/>
      <c r="I176" s="174"/>
      <c r="J176" s="174"/>
      <c r="K176" s="143">
        <f t="shared" si="8"/>
        <v>0</v>
      </c>
      <c r="L176" s="174"/>
      <c r="M176" s="174"/>
      <c r="N176" s="174"/>
      <c r="O176" s="147"/>
      <c r="P176" s="174"/>
      <c r="Q176" s="143">
        <f t="shared" si="9"/>
        <v>0</v>
      </c>
      <c r="R176" s="7"/>
    </row>
    <row r="177" spans="2:18" ht="44.25" customHeight="1" hidden="1">
      <c r="B177" s="157">
        <v>1217462</v>
      </c>
      <c r="C177" s="157">
        <v>7462</v>
      </c>
      <c r="D177" s="156" t="s">
        <v>465</v>
      </c>
      <c r="E177" s="158" t="s">
        <v>518</v>
      </c>
      <c r="F177" s="143">
        <f t="shared" si="7"/>
        <v>0</v>
      </c>
      <c r="G177" s="174"/>
      <c r="H177" s="174"/>
      <c r="I177" s="174"/>
      <c r="J177" s="174"/>
      <c r="K177" s="143">
        <f t="shared" si="8"/>
        <v>623809.7</v>
      </c>
      <c r="L177" s="174"/>
      <c r="M177" s="174"/>
      <c r="N177" s="174"/>
      <c r="O177" s="147">
        <v>623809.7</v>
      </c>
      <c r="P177" s="174"/>
      <c r="Q177" s="143">
        <f t="shared" si="9"/>
        <v>623809.7</v>
      </c>
      <c r="R177" s="7"/>
    </row>
    <row r="178" spans="2:18" ht="61.5" customHeight="1" hidden="1">
      <c r="B178" s="157">
        <v>1217463</v>
      </c>
      <c r="C178" s="157">
        <v>7463</v>
      </c>
      <c r="D178" s="156" t="s">
        <v>465</v>
      </c>
      <c r="E178" s="158" t="s">
        <v>376</v>
      </c>
      <c r="F178" s="143">
        <f t="shared" si="7"/>
        <v>0</v>
      </c>
      <c r="G178" s="174"/>
      <c r="H178" s="174"/>
      <c r="I178" s="174"/>
      <c r="J178" s="174"/>
      <c r="K178" s="143">
        <f t="shared" si="8"/>
        <v>0</v>
      </c>
      <c r="L178" s="174"/>
      <c r="M178" s="174"/>
      <c r="N178" s="174"/>
      <c r="O178" s="174"/>
      <c r="P178" s="174"/>
      <c r="Q178" s="143">
        <f t="shared" si="9"/>
        <v>0</v>
      </c>
      <c r="R178" s="7"/>
    </row>
    <row r="179" spans="2:18" ht="79.5" customHeight="1" hidden="1">
      <c r="B179" s="157">
        <v>1217464</v>
      </c>
      <c r="C179" s="157">
        <v>7464</v>
      </c>
      <c r="D179" s="156" t="s">
        <v>465</v>
      </c>
      <c r="E179" s="161" t="s">
        <v>200</v>
      </c>
      <c r="F179" s="143">
        <f t="shared" si="7"/>
        <v>0</v>
      </c>
      <c r="G179" s="143"/>
      <c r="H179" s="143"/>
      <c r="I179" s="143"/>
      <c r="J179" s="143"/>
      <c r="K179" s="143">
        <f t="shared" si="8"/>
        <v>0</v>
      </c>
      <c r="L179" s="143"/>
      <c r="M179" s="143"/>
      <c r="N179" s="143"/>
      <c r="O179" s="143"/>
      <c r="P179" s="143"/>
      <c r="Q179" s="143">
        <f t="shared" si="9"/>
        <v>0</v>
      </c>
      <c r="R179" s="7"/>
    </row>
    <row r="180" spans="1:18" s="46" customFormat="1" ht="33" customHeight="1" hidden="1">
      <c r="A180" s="44"/>
      <c r="B180" s="140">
        <v>1217600</v>
      </c>
      <c r="C180" s="140">
        <v>7600</v>
      </c>
      <c r="D180" s="212" t="s">
        <v>253</v>
      </c>
      <c r="E180" s="213"/>
      <c r="F180" s="143">
        <f t="shared" si="7"/>
        <v>0</v>
      </c>
      <c r="G180" s="143">
        <f>G181+G182</f>
        <v>0</v>
      </c>
      <c r="H180" s="143">
        <f>H181+H182</f>
        <v>0</v>
      </c>
      <c r="I180" s="143">
        <f>I181+I182</f>
        <v>0</v>
      </c>
      <c r="J180" s="143">
        <f>J181+J182</f>
        <v>0</v>
      </c>
      <c r="K180" s="143">
        <f t="shared" si="8"/>
        <v>0</v>
      </c>
      <c r="L180" s="143">
        <f>L181+L182</f>
        <v>0</v>
      </c>
      <c r="M180" s="143">
        <f>M181+M182</f>
        <v>0</v>
      </c>
      <c r="N180" s="143">
        <f>N181+N182</f>
        <v>0</v>
      </c>
      <c r="O180" s="143">
        <f>O181+O182</f>
        <v>0</v>
      </c>
      <c r="P180" s="143">
        <f>P181+P182</f>
        <v>0</v>
      </c>
      <c r="Q180" s="143">
        <f t="shared" si="9"/>
        <v>0</v>
      </c>
      <c r="R180" s="45"/>
    </row>
    <row r="181" spans="2:18" ht="41.25" customHeight="1" hidden="1">
      <c r="B181" s="145">
        <v>1217640</v>
      </c>
      <c r="C181" s="145">
        <v>7640</v>
      </c>
      <c r="D181" s="144" t="s">
        <v>466</v>
      </c>
      <c r="E181" s="150" t="s">
        <v>134</v>
      </c>
      <c r="F181" s="143">
        <f t="shared" si="7"/>
        <v>0</v>
      </c>
      <c r="G181" s="143"/>
      <c r="H181" s="143"/>
      <c r="I181" s="143"/>
      <c r="J181" s="143"/>
      <c r="K181" s="143">
        <f t="shared" si="8"/>
        <v>0</v>
      </c>
      <c r="L181" s="143"/>
      <c r="M181" s="143"/>
      <c r="N181" s="143"/>
      <c r="O181" s="143"/>
      <c r="P181" s="143"/>
      <c r="Q181" s="143">
        <f t="shared" si="9"/>
        <v>0</v>
      </c>
      <c r="R181" s="7"/>
    </row>
    <row r="182" spans="2:18" ht="41.25" customHeight="1" hidden="1">
      <c r="B182" s="145">
        <v>1217670</v>
      </c>
      <c r="C182" s="145">
        <v>7670</v>
      </c>
      <c r="D182" s="144" t="s">
        <v>467</v>
      </c>
      <c r="E182" s="150" t="s">
        <v>164</v>
      </c>
      <c r="F182" s="143">
        <f t="shared" si="7"/>
        <v>0</v>
      </c>
      <c r="G182" s="143"/>
      <c r="H182" s="143"/>
      <c r="I182" s="143"/>
      <c r="J182" s="143"/>
      <c r="K182" s="143">
        <f t="shared" si="8"/>
        <v>0</v>
      </c>
      <c r="L182" s="143"/>
      <c r="M182" s="143"/>
      <c r="N182" s="143"/>
      <c r="O182" s="143"/>
      <c r="P182" s="143"/>
      <c r="Q182" s="143">
        <f t="shared" si="9"/>
        <v>0</v>
      </c>
      <c r="R182" s="7"/>
    </row>
    <row r="183" spans="1:18" s="46" customFormat="1" ht="41.25" customHeight="1" hidden="1">
      <c r="A183" s="44"/>
      <c r="B183" s="140">
        <v>1218300</v>
      </c>
      <c r="C183" s="140">
        <v>8300</v>
      </c>
      <c r="D183" s="141" t="s">
        <v>57</v>
      </c>
      <c r="E183" s="142"/>
      <c r="F183" s="143">
        <f t="shared" si="7"/>
        <v>0</v>
      </c>
      <c r="G183" s="143">
        <f>G184+G185</f>
        <v>0</v>
      </c>
      <c r="H183" s="143">
        <f>H184+H185</f>
        <v>0</v>
      </c>
      <c r="I183" s="143">
        <f>I184+I185</f>
        <v>0</v>
      </c>
      <c r="J183" s="143">
        <f>J184+J185</f>
        <v>0</v>
      </c>
      <c r="K183" s="143">
        <f t="shared" si="8"/>
        <v>0</v>
      </c>
      <c r="L183" s="143">
        <f>L184+L185</f>
        <v>0</v>
      </c>
      <c r="M183" s="143">
        <f>M184+M185</f>
        <v>0</v>
      </c>
      <c r="N183" s="143">
        <f>N184+N185</f>
        <v>0</v>
      </c>
      <c r="O183" s="143">
        <f>O184+O185</f>
        <v>0</v>
      </c>
      <c r="P183" s="143">
        <f>P184+P185</f>
        <v>0</v>
      </c>
      <c r="Q183" s="143">
        <f t="shared" si="9"/>
        <v>0</v>
      </c>
      <c r="R183" s="45"/>
    </row>
    <row r="184" spans="2:18" ht="41.25" customHeight="1" hidden="1">
      <c r="B184" s="145">
        <v>1218313</v>
      </c>
      <c r="C184" s="145">
        <v>8313</v>
      </c>
      <c r="D184" s="144" t="s">
        <v>468</v>
      </c>
      <c r="E184" s="150" t="s">
        <v>168</v>
      </c>
      <c r="F184" s="143">
        <f t="shared" si="7"/>
        <v>0</v>
      </c>
      <c r="G184" s="143"/>
      <c r="H184" s="143"/>
      <c r="I184" s="143"/>
      <c r="J184" s="143"/>
      <c r="K184" s="143">
        <f t="shared" si="8"/>
        <v>0</v>
      </c>
      <c r="L184" s="143"/>
      <c r="M184" s="143"/>
      <c r="N184" s="143"/>
      <c r="O184" s="143"/>
      <c r="P184" s="143"/>
      <c r="Q184" s="143">
        <f t="shared" si="9"/>
        <v>0</v>
      </c>
      <c r="R184" s="7"/>
    </row>
    <row r="185" spans="2:18" ht="30" hidden="1">
      <c r="B185" s="145">
        <v>1218340</v>
      </c>
      <c r="C185" s="145">
        <v>8340</v>
      </c>
      <c r="D185" s="144" t="s">
        <v>469</v>
      </c>
      <c r="E185" s="168" t="s">
        <v>314</v>
      </c>
      <c r="F185" s="143">
        <f t="shared" si="7"/>
        <v>0</v>
      </c>
      <c r="G185" s="143"/>
      <c r="H185" s="143"/>
      <c r="I185" s="143"/>
      <c r="J185" s="143"/>
      <c r="K185" s="143">
        <f t="shared" si="8"/>
        <v>0</v>
      </c>
      <c r="L185" s="143"/>
      <c r="M185" s="143"/>
      <c r="N185" s="143"/>
      <c r="O185" s="143"/>
      <c r="P185" s="143"/>
      <c r="Q185" s="143">
        <f t="shared" si="9"/>
        <v>0</v>
      </c>
      <c r="R185" s="7"/>
    </row>
    <row r="186" spans="2:19" ht="30.75" customHeight="1">
      <c r="B186" s="140">
        <v>1500000</v>
      </c>
      <c r="C186" s="141" t="s">
        <v>141</v>
      </c>
      <c r="D186" s="176"/>
      <c r="E186" s="142"/>
      <c r="F186" s="132">
        <f t="shared" si="7"/>
        <v>213674.66999999998</v>
      </c>
      <c r="G186" s="132">
        <f>G187</f>
        <v>213674.66999999998</v>
      </c>
      <c r="H186" s="132">
        <f>H187</f>
        <v>0</v>
      </c>
      <c r="I186" s="132">
        <f>I187</f>
        <v>0</v>
      </c>
      <c r="J186" s="132">
        <f>J187</f>
        <v>0</v>
      </c>
      <c r="K186" s="132">
        <f t="shared" si="8"/>
        <v>9607.3</v>
      </c>
      <c r="L186" s="132">
        <f>L187</f>
        <v>0</v>
      </c>
      <c r="M186" s="132">
        <f>M187</f>
        <v>0</v>
      </c>
      <c r="N186" s="132">
        <f>N187</f>
        <v>0</v>
      </c>
      <c r="O186" s="132">
        <f>O187</f>
        <v>9607.3</v>
      </c>
      <c r="P186" s="132">
        <f>P187</f>
        <v>9607.3</v>
      </c>
      <c r="Q186" s="132">
        <f t="shared" si="9"/>
        <v>223281.96999999997</v>
      </c>
      <c r="R186" s="7"/>
      <c r="S186" s="93"/>
    </row>
    <row r="187" spans="2:18" ht="32.25" customHeight="1">
      <c r="B187" s="207">
        <v>1510000</v>
      </c>
      <c r="C187" s="177" t="s">
        <v>141</v>
      </c>
      <c r="D187" s="178"/>
      <c r="E187" s="179"/>
      <c r="F187" s="132">
        <f t="shared" si="7"/>
        <v>213674.66999999998</v>
      </c>
      <c r="G187" s="138">
        <f>G188+G205</f>
        <v>213674.66999999998</v>
      </c>
      <c r="H187" s="138">
        <f>H188+H205</f>
        <v>0</v>
      </c>
      <c r="I187" s="138">
        <f>I188+I205</f>
        <v>0</v>
      </c>
      <c r="J187" s="138">
        <f>J188+J205</f>
        <v>0</v>
      </c>
      <c r="K187" s="132">
        <f t="shared" si="8"/>
        <v>9607.3</v>
      </c>
      <c r="L187" s="138">
        <f>L188+L205</f>
        <v>0</v>
      </c>
      <c r="M187" s="138">
        <f>M188+M205</f>
        <v>0</v>
      </c>
      <c r="N187" s="138">
        <f>N188+N205</f>
        <v>0</v>
      </c>
      <c r="O187" s="138">
        <f>O188+O205</f>
        <v>9607.3</v>
      </c>
      <c r="P187" s="138">
        <f>P188+P205</f>
        <v>9607.3</v>
      </c>
      <c r="Q187" s="132">
        <f t="shared" si="9"/>
        <v>223281.96999999997</v>
      </c>
      <c r="R187" s="7"/>
    </row>
    <row r="188" spans="1:18" s="46" customFormat="1" ht="13.5" customHeight="1">
      <c r="A188" s="44"/>
      <c r="B188" s="140">
        <v>1517300</v>
      </c>
      <c r="C188" s="140">
        <v>7300</v>
      </c>
      <c r="D188" s="208" t="s">
        <v>246</v>
      </c>
      <c r="E188" s="209"/>
      <c r="F188" s="132">
        <f t="shared" si="7"/>
        <v>213674.66999999998</v>
      </c>
      <c r="G188" s="132">
        <f>G199</f>
        <v>213674.66999999998</v>
      </c>
      <c r="H188" s="132">
        <f>H189+H190+H196+H197+H198+H204</f>
        <v>0</v>
      </c>
      <c r="I188" s="132">
        <f>I189+I190+I196+I197+I198+I204</f>
        <v>0</v>
      </c>
      <c r="J188" s="132">
        <f>J189+J190+J196+J197+J198+J204</f>
        <v>0</v>
      </c>
      <c r="K188" s="132">
        <f t="shared" si="8"/>
        <v>9607.3</v>
      </c>
      <c r="L188" s="132">
        <f>L189+L190+L196+L197+L198+L204</f>
        <v>0</v>
      </c>
      <c r="M188" s="132">
        <f>M189+M190+M196+M197+M198+M204</f>
        <v>0</v>
      </c>
      <c r="N188" s="132">
        <f>N189+N190+N196+N197+N198+N204</f>
        <v>0</v>
      </c>
      <c r="O188" s="132">
        <f>O189+O190+O196+O197+O198+O204+O199</f>
        <v>9607.3</v>
      </c>
      <c r="P188" s="132">
        <f>P189+P190+P196+P197+P198+P204+P199</f>
        <v>9607.3</v>
      </c>
      <c r="Q188" s="132">
        <f t="shared" si="9"/>
        <v>223281.96999999997</v>
      </c>
      <c r="R188" s="45"/>
    </row>
    <row r="189" spans="2:18" ht="30.75" customHeight="1" hidden="1">
      <c r="B189" s="145">
        <v>1517310</v>
      </c>
      <c r="C189" s="145">
        <v>7310</v>
      </c>
      <c r="D189" s="144" t="s">
        <v>470</v>
      </c>
      <c r="E189" s="146" t="s">
        <v>379</v>
      </c>
      <c r="F189" s="143">
        <f aca="true" t="shared" si="17" ref="F189:F282">G189+J189</f>
        <v>0</v>
      </c>
      <c r="G189" s="143"/>
      <c r="H189" s="143"/>
      <c r="I189" s="143"/>
      <c r="J189" s="143"/>
      <c r="K189" s="143">
        <f aca="true" t="shared" si="18" ref="K189:K282">L189+O189</f>
        <v>0</v>
      </c>
      <c r="L189" s="143"/>
      <c r="M189" s="143"/>
      <c r="N189" s="143"/>
      <c r="O189" s="143"/>
      <c r="P189" s="143"/>
      <c r="Q189" s="143">
        <f aca="true" t="shared" si="19" ref="Q189:Q282">F189+K189</f>
        <v>0</v>
      </c>
      <c r="R189" s="7"/>
    </row>
    <row r="190" spans="2:18" ht="27" customHeight="1" hidden="1">
      <c r="B190" s="145">
        <v>1517320</v>
      </c>
      <c r="C190" s="145">
        <v>7320</v>
      </c>
      <c r="D190" s="144" t="s">
        <v>247</v>
      </c>
      <c r="E190" s="146" t="s">
        <v>380</v>
      </c>
      <c r="F190" s="143">
        <f t="shared" si="17"/>
        <v>0</v>
      </c>
      <c r="G190" s="143">
        <f>SUM(G191:G195)</f>
        <v>0</v>
      </c>
      <c r="H190" s="143">
        <f>SUM(H191:H195)</f>
        <v>0</v>
      </c>
      <c r="I190" s="143">
        <f>SUM(I191:I195)</f>
        <v>0</v>
      </c>
      <c r="J190" s="143">
        <f>SUM(J191:J195)</f>
        <v>0</v>
      </c>
      <c r="K190" s="143">
        <f t="shared" si="18"/>
        <v>0</v>
      </c>
      <c r="L190" s="143">
        <f>SUM(L191:L195)</f>
        <v>0</v>
      </c>
      <c r="M190" s="143">
        <f>SUM(M191:M195)</f>
        <v>0</v>
      </c>
      <c r="N190" s="143">
        <f>SUM(N191:N195)</f>
        <v>0</v>
      </c>
      <c r="O190" s="143">
        <f>SUM(O191:O195)</f>
        <v>0</v>
      </c>
      <c r="P190" s="143">
        <f>SUM(P191:P195)</f>
        <v>0</v>
      </c>
      <c r="Q190" s="143">
        <f t="shared" si="19"/>
        <v>0</v>
      </c>
      <c r="R190" s="7"/>
    </row>
    <row r="191" spans="2:18" ht="21.75" customHeight="1" hidden="1">
      <c r="B191" s="157">
        <v>1517321</v>
      </c>
      <c r="C191" s="157">
        <v>7321</v>
      </c>
      <c r="D191" s="144" t="s">
        <v>247</v>
      </c>
      <c r="E191" s="214" t="s">
        <v>381</v>
      </c>
      <c r="F191" s="143">
        <f t="shared" si="17"/>
        <v>0</v>
      </c>
      <c r="G191" s="143"/>
      <c r="H191" s="143"/>
      <c r="I191" s="143"/>
      <c r="J191" s="143"/>
      <c r="K191" s="143">
        <f t="shared" si="18"/>
        <v>0</v>
      </c>
      <c r="L191" s="143"/>
      <c r="M191" s="143"/>
      <c r="N191" s="143"/>
      <c r="O191" s="143"/>
      <c r="P191" s="143"/>
      <c r="Q191" s="143">
        <f t="shared" si="19"/>
        <v>0</v>
      </c>
      <c r="R191" s="7"/>
    </row>
    <row r="192" spans="2:18" ht="27" customHeight="1" hidden="1">
      <c r="B192" s="157">
        <v>1517322</v>
      </c>
      <c r="C192" s="157">
        <v>7322</v>
      </c>
      <c r="D192" s="144" t="s">
        <v>247</v>
      </c>
      <c r="E192" s="215" t="s">
        <v>382</v>
      </c>
      <c r="F192" s="143">
        <f t="shared" si="17"/>
        <v>0</v>
      </c>
      <c r="G192" s="143"/>
      <c r="H192" s="143"/>
      <c r="I192" s="143"/>
      <c r="J192" s="143"/>
      <c r="K192" s="143">
        <f t="shared" si="18"/>
        <v>0</v>
      </c>
      <c r="L192" s="143"/>
      <c r="M192" s="143"/>
      <c r="N192" s="143"/>
      <c r="O192" s="143"/>
      <c r="P192" s="143"/>
      <c r="Q192" s="143">
        <f t="shared" si="19"/>
        <v>0</v>
      </c>
      <c r="R192" s="7"/>
    </row>
    <row r="193" spans="2:18" ht="33" customHeight="1" hidden="1">
      <c r="B193" s="157">
        <v>1517323</v>
      </c>
      <c r="C193" s="157">
        <v>7323</v>
      </c>
      <c r="D193" s="144" t="s">
        <v>247</v>
      </c>
      <c r="E193" s="215" t="s">
        <v>383</v>
      </c>
      <c r="F193" s="143">
        <f t="shared" si="17"/>
        <v>0</v>
      </c>
      <c r="G193" s="143"/>
      <c r="H193" s="143"/>
      <c r="I193" s="143"/>
      <c r="J193" s="143"/>
      <c r="K193" s="143">
        <f t="shared" si="18"/>
        <v>0</v>
      </c>
      <c r="L193" s="143"/>
      <c r="M193" s="143"/>
      <c r="N193" s="143"/>
      <c r="O193" s="143"/>
      <c r="P193" s="143"/>
      <c r="Q193" s="143">
        <f t="shared" si="19"/>
        <v>0</v>
      </c>
      <c r="R193" s="7"/>
    </row>
    <row r="194" spans="2:18" ht="27.75" customHeight="1" hidden="1">
      <c r="B194" s="157">
        <v>1517324</v>
      </c>
      <c r="C194" s="157">
        <v>7324</v>
      </c>
      <c r="D194" s="144" t="s">
        <v>247</v>
      </c>
      <c r="E194" s="215" t="s">
        <v>384</v>
      </c>
      <c r="F194" s="143">
        <f t="shared" si="17"/>
        <v>0</v>
      </c>
      <c r="G194" s="143"/>
      <c r="H194" s="143"/>
      <c r="I194" s="143"/>
      <c r="J194" s="143"/>
      <c r="K194" s="143">
        <f t="shared" si="18"/>
        <v>0</v>
      </c>
      <c r="L194" s="143"/>
      <c r="M194" s="143"/>
      <c r="N194" s="143"/>
      <c r="O194" s="143"/>
      <c r="P194" s="143"/>
      <c r="Q194" s="143">
        <f t="shared" si="19"/>
        <v>0</v>
      </c>
      <c r="R194" s="7"/>
    </row>
    <row r="195" spans="2:18" ht="29.25" customHeight="1" hidden="1">
      <c r="B195" s="157">
        <v>1517325</v>
      </c>
      <c r="C195" s="157">
        <v>7325</v>
      </c>
      <c r="D195" s="144" t="s">
        <v>247</v>
      </c>
      <c r="E195" s="215" t="s">
        <v>385</v>
      </c>
      <c r="F195" s="143">
        <f t="shared" si="17"/>
        <v>0</v>
      </c>
      <c r="G195" s="143"/>
      <c r="H195" s="143"/>
      <c r="I195" s="143"/>
      <c r="J195" s="143"/>
      <c r="K195" s="143">
        <f t="shared" si="18"/>
        <v>0</v>
      </c>
      <c r="L195" s="143"/>
      <c r="M195" s="143"/>
      <c r="N195" s="143"/>
      <c r="O195" s="143"/>
      <c r="P195" s="143"/>
      <c r="Q195" s="143">
        <f t="shared" si="19"/>
        <v>0</v>
      </c>
      <c r="R195" s="7"/>
    </row>
    <row r="196" spans="2:18" ht="48" hidden="1">
      <c r="B196" s="145">
        <v>1517330</v>
      </c>
      <c r="C196" s="145">
        <v>7330</v>
      </c>
      <c r="D196" s="144" t="s">
        <v>247</v>
      </c>
      <c r="E196" s="216" t="s">
        <v>386</v>
      </c>
      <c r="F196" s="143">
        <f t="shared" si="17"/>
        <v>0</v>
      </c>
      <c r="G196" s="143"/>
      <c r="H196" s="143"/>
      <c r="I196" s="143"/>
      <c r="J196" s="143"/>
      <c r="K196" s="143">
        <f t="shared" si="18"/>
        <v>0</v>
      </c>
      <c r="L196" s="143"/>
      <c r="M196" s="143"/>
      <c r="N196" s="143"/>
      <c r="O196" s="143"/>
      <c r="P196" s="143"/>
      <c r="Q196" s="143">
        <f t="shared" si="19"/>
        <v>0</v>
      </c>
      <c r="R196" s="7"/>
    </row>
    <row r="197" spans="2:18" ht="30" hidden="1">
      <c r="B197" s="145">
        <v>1517340</v>
      </c>
      <c r="C197" s="145">
        <v>7340</v>
      </c>
      <c r="D197" s="144" t="s">
        <v>247</v>
      </c>
      <c r="E197" s="216" t="s">
        <v>377</v>
      </c>
      <c r="F197" s="143">
        <f t="shared" si="17"/>
        <v>0</v>
      </c>
      <c r="G197" s="143"/>
      <c r="H197" s="143"/>
      <c r="I197" s="143"/>
      <c r="J197" s="143"/>
      <c r="K197" s="143">
        <f t="shared" si="18"/>
        <v>0</v>
      </c>
      <c r="L197" s="143"/>
      <c r="M197" s="143"/>
      <c r="N197" s="143"/>
      <c r="O197" s="143"/>
      <c r="P197" s="143"/>
      <c r="Q197" s="143">
        <f t="shared" si="19"/>
        <v>0</v>
      </c>
      <c r="R197" s="7"/>
    </row>
    <row r="198" spans="2:18" ht="30" hidden="1">
      <c r="B198" s="217">
        <v>1517350</v>
      </c>
      <c r="C198" s="217">
        <v>7350</v>
      </c>
      <c r="D198" s="218" t="s">
        <v>247</v>
      </c>
      <c r="E198" s="219" t="s">
        <v>378</v>
      </c>
      <c r="F198" s="220">
        <f t="shared" si="17"/>
        <v>0</v>
      </c>
      <c r="G198" s="220"/>
      <c r="H198" s="220"/>
      <c r="I198" s="220"/>
      <c r="J198" s="220"/>
      <c r="K198" s="220">
        <f t="shared" si="18"/>
        <v>0</v>
      </c>
      <c r="L198" s="220"/>
      <c r="M198" s="220"/>
      <c r="N198" s="220"/>
      <c r="O198" s="220"/>
      <c r="P198" s="220"/>
      <c r="Q198" s="220">
        <f t="shared" si="19"/>
        <v>0</v>
      </c>
      <c r="R198" s="7"/>
    </row>
    <row r="199" spans="2:19" ht="30">
      <c r="B199" s="145">
        <v>1517370</v>
      </c>
      <c r="C199" s="145">
        <v>7370</v>
      </c>
      <c r="D199" s="144" t="s">
        <v>213</v>
      </c>
      <c r="E199" s="221" t="s">
        <v>219</v>
      </c>
      <c r="F199" s="222">
        <f t="shared" si="17"/>
        <v>213674.66999999998</v>
      </c>
      <c r="G199" s="174">
        <f>164720.816+93738.803-480-45000+3334.3-1454-1639.249+454</f>
        <v>213674.66999999998</v>
      </c>
      <c r="H199" s="147">
        <f>SUM(H200:H203)</f>
        <v>0</v>
      </c>
      <c r="I199" s="147">
        <f>SUM(I200:I203)</f>
        <v>0</v>
      </c>
      <c r="J199" s="147">
        <f>SUM(J200:J203)</f>
        <v>0</v>
      </c>
      <c r="K199" s="143">
        <f t="shared" si="18"/>
        <v>9607.3</v>
      </c>
      <c r="L199" s="147">
        <f>SUM(L200:L203)</f>
        <v>0</v>
      </c>
      <c r="M199" s="147">
        <f>SUM(M200:M203)</f>
        <v>0</v>
      </c>
      <c r="N199" s="147">
        <f>SUM(N200:N203)</f>
        <v>0</v>
      </c>
      <c r="O199" s="147">
        <v>9607.3</v>
      </c>
      <c r="P199" s="147">
        <v>9607.3</v>
      </c>
      <c r="Q199" s="143">
        <f t="shared" si="19"/>
        <v>223281.96999999997</v>
      </c>
      <c r="R199" s="7"/>
      <c r="S199" s="92"/>
    </row>
    <row r="200" spans="2:18" ht="45" hidden="1">
      <c r="B200" s="145">
        <v>1517361</v>
      </c>
      <c r="C200" s="145">
        <v>7361</v>
      </c>
      <c r="D200" s="144" t="s">
        <v>213</v>
      </c>
      <c r="E200" s="158" t="s">
        <v>387</v>
      </c>
      <c r="F200" s="147">
        <f t="shared" si="17"/>
        <v>0</v>
      </c>
      <c r="G200" s="147"/>
      <c r="H200" s="147"/>
      <c r="I200" s="147"/>
      <c r="J200" s="147"/>
      <c r="K200" s="147">
        <f t="shared" si="18"/>
        <v>0</v>
      </c>
      <c r="L200" s="147"/>
      <c r="M200" s="147"/>
      <c r="N200" s="147"/>
      <c r="O200" s="147"/>
      <c r="P200" s="147"/>
      <c r="Q200" s="147">
        <f t="shared" si="19"/>
        <v>0</v>
      </c>
      <c r="R200" s="7"/>
    </row>
    <row r="201" spans="2:18" ht="75" hidden="1">
      <c r="B201" s="145">
        <v>1517363</v>
      </c>
      <c r="C201" s="145">
        <v>7363</v>
      </c>
      <c r="D201" s="156" t="s">
        <v>213</v>
      </c>
      <c r="E201" s="158" t="s">
        <v>7</v>
      </c>
      <c r="F201" s="147">
        <f t="shared" si="17"/>
        <v>0</v>
      </c>
      <c r="G201" s="147"/>
      <c r="H201" s="147"/>
      <c r="I201" s="147"/>
      <c r="J201" s="147"/>
      <c r="K201" s="147">
        <f t="shared" si="18"/>
        <v>0</v>
      </c>
      <c r="L201" s="147"/>
      <c r="M201" s="147"/>
      <c r="N201" s="147"/>
      <c r="O201" s="147"/>
      <c r="P201" s="147"/>
      <c r="Q201" s="147">
        <f t="shared" si="19"/>
        <v>0</v>
      </c>
      <c r="R201" s="7"/>
    </row>
    <row r="202" spans="2:18" ht="120" hidden="1">
      <c r="B202" s="145">
        <v>1517365</v>
      </c>
      <c r="C202" s="145">
        <v>7365</v>
      </c>
      <c r="D202" s="156" t="s">
        <v>213</v>
      </c>
      <c r="E202" s="214" t="s">
        <v>8</v>
      </c>
      <c r="F202" s="147">
        <f t="shared" si="17"/>
        <v>0</v>
      </c>
      <c r="G202" s="147"/>
      <c r="H202" s="147"/>
      <c r="I202" s="147"/>
      <c r="J202" s="147"/>
      <c r="K202" s="147">
        <f t="shared" si="18"/>
        <v>0</v>
      </c>
      <c r="L202" s="147"/>
      <c r="M202" s="147"/>
      <c r="N202" s="147"/>
      <c r="O202" s="147"/>
      <c r="P202" s="147"/>
      <c r="Q202" s="147">
        <f t="shared" si="19"/>
        <v>0</v>
      </c>
      <c r="R202" s="7"/>
    </row>
    <row r="203" spans="2:18" ht="33" customHeight="1" hidden="1">
      <c r="B203" s="145"/>
      <c r="C203" s="145"/>
      <c r="D203" s="156"/>
      <c r="E203" s="215"/>
      <c r="F203" s="147">
        <f t="shared" si="17"/>
        <v>0</v>
      </c>
      <c r="G203" s="147"/>
      <c r="H203" s="147"/>
      <c r="I203" s="147"/>
      <c r="J203" s="147"/>
      <c r="K203" s="147">
        <f t="shared" si="18"/>
        <v>0</v>
      </c>
      <c r="L203" s="147"/>
      <c r="M203" s="147"/>
      <c r="N203" s="147"/>
      <c r="O203" s="147"/>
      <c r="P203" s="147"/>
      <c r="Q203" s="147">
        <f t="shared" si="19"/>
        <v>0</v>
      </c>
      <c r="R203" s="7"/>
    </row>
    <row r="204" spans="2:18" ht="28.5" customHeight="1" hidden="1">
      <c r="B204" s="145">
        <v>1517380</v>
      </c>
      <c r="C204" s="145">
        <v>7380</v>
      </c>
      <c r="D204" s="144" t="s">
        <v>213</v>
      </c>
      <c r="E204" s="148" t="s">
        <v>219</v>
      </c>
      <c r="F204" s="143">
        <f t="shared" si="17"/>
        <v>0</v>
      </c>
      <c r="G204" s="143"/>
      <c r="H204" s="143"/>
      <c r="I204" s="143"/>
      <c r="J204" s="143"/>
      <c r="K204" s="143">
        <f t="shared" si="18"/>
        <v>0</v>
      </c>
      <c r="L204" s="143"/>
      <c r="M204" s="143"/>
      <c r="N204" s="143"/>
      <c r="O204" s="143"/>
      <c r="P204" s="143"/>
      <c r="Q204" s="143">
        <f t="shared" si="19"/>
        <v>0</v>
      </c>
      <c r="R204" s="7"/>
    </row>
    <row r="205" spans="1:18" s="46" customFormat="1" ht="33" customHeight="1" hidden="1">
      <c r="A205" s="44"/>
      <c r="B205" s="140">
        <v>1518300</v>
      </c>
      <c r="C205" s="140">
        <v>8300</v>
      </c>
      <c r="D205" s="141" t="s">
        <v>57</v>
      </c>
      <c r="E205" s="142"/>
      <c r="F205" s="143">
        <f t="shared" si="17"/>
        <v>0</v>
      </c>
      <c r="G205" s="143">
        <f>G206</f>
        <v>0</v>
      </c>
      <c r="H205" s="143">
        <f>H206</f>
        <v>0</v>
      </c>
      <c r="I205" s="143">
        <f>I206</f>
        <v>0</v>
      </c>
      <c r="J205" s="143">
        <f>J206</f>
        <v>0</v>
      </c>
      <c r="K205" s="143">
        <f t="shared" si="18"/>
        <v>0</v>
      </c>
      <c r="L205" s="143">
        <f>L206</f>
        <v>0</v>
      </c>
      <c r="M205" s="143">
        <f>M206</f>
        <v>0</v>
      </c>
      <c r="N205" s="143">
        <f>N206</f>
        <v>0</v>
      </c>
      <c r="O205" s="143">
        <f>O206</f>
        <v>0</v>
      </c>
      <c r="P205" s="143">
        <f>P206</f>
        <v>0</v>
      </c>
      <c r="Q205" s="143">
        <f t="shared" si="19"/>
        <v>0</v>
      </c>
      <c r="R205" s="45"/>
    </row>
    <row r="206" spans="2:18" ht="26.25" customHeight="1" hidden="1">
      <c r="B206" s="145">
        <v>1518330</v>
      </c>
      <c r="C206" s="175">
        <v>8330</v>
      </c>
      <c r="D206" s="144" t="s">
        <v>469</v>
      </c>
      <c r="E206" s="148" t="s">
        <v>313</v>
      </c>
      <c r="F206" s="143">
        <f t="shared" si="17"/>
        <v>0</v>
      </c>
      <c r="G206" s="147"/>
      <c r="H206" s="147"/>
      <c r="I206" s="147"/>
      <c r="J206" s="147"/>
      <c r="K206" s="143">
        <f t="shared" si="18"/>
        <v>0</v>
      </c>
      <c r="L206" s="147"/>
      <c r="M206" s="147"/>
      <c r="N206" s="147"/>
      <c r="O206" s="147"/>
      <c r="P206" s="147"/>
      <c r="Q206" s="143">
        <f t="shared" si="19"/>
        <v>0</v>
      </c>
      <c r="R206" s="7"/>
    </row>
    <row r="207" spans="2:18" ht="37.5" customHeight="1" hidden="1">
      <c r="B207" s="140">
        <v>2400000</v>
      </c>
      <c r="C207" s="129" t="s">
        <v>203</v>
      </c>
      <c r="D207" s="130"/>
      <c r="E207" s="131"/>
      <c r="F207" s="143">
        <f t="shared" si="17"/>
        <v>5800</v>
      </c>
      <c r="G207" s="143">
        <f>G208</f>
        <v>5800</v>
      </c>
      <c r="H207" s="143">
        <f>H208</f>
        <v>0</v>
      </c>
      <c r="I207" s="143">
        <f>I208</f>
        <v>0</v>
      </c>
      <c r="J207" s="143">
        <f>J208</f>
        <v>0</v>
      </c>
      <c r="K207" s="143">
        <f t="shared" si="18"/>
        <v>42.9</v>
      </c>
      <c r="L207" s="143">
        <f>L208</f>
        <v>42.9</v>
      </c>
      <c r="M207" s="143">
        <f>M208</f>
        <v>0</v>
      </c>
      <c r="N207" s="143">
        <f>N208</f>
        <v>0</v>
      </c>
      <c r="O207" s="143">
        <f>O208</f>
        <v>0</v>
      </c>
      <c r="P207" s="143">
        <f>P208</f>
        <v>0</v>
      </c>
      <c r="Q207" s="143">
        <f t="shared" si="19"/>
        <v>5842.9</v>
      </c>
      <c r="R207" s="7"/>
    </row>
    <row r="208" spans="2:18" ht="33" customHeight="1" hidden="1">
      <c r="B208" s="207">
        <v>2410000</v>
      </c>
      <c r="C208" s="177" t="s">
        <v>203</v>
      </c>
      <c r="D208" s="178"/>
      <c r="E208" s="179"/>
      <c r="F208" s="143">
        <f t="shared" si="17"/>
        <v>5800</v>
      </c>
      <c r="G208" s="159">
        <f>G209+G219+G222+G226+G228</f>
        <v>5800</v>
      </c>
      <c r="H208" s="159">
        <f>H209+H219+H222+H226+H228</f>
        <v>0</v>
      </c>
      <c r="I208" s="159">
        <f>I209+I219+I222+I226+I228</f>
        <v>0</v>
      </c>
      <c r="J208" s="159">
        <f>J209+J219+J222+J226+J228</f>
        <v>0</v>
      </c>
      <c r="K208" s="143">
        <f t="shared" si="18"/>
        <v>42.9</v>
      </c>
      <c r="L208" s="159">
        <f>L209+L219+L222+L226+L228</f>
        <v>42.9</v>
      </c>
      <c r="M208" s="159">
        <f>M209+M219+M222+M226+M228</f>
        <v>0</v>
      </c>
      <c r="N208" s="159">
        <f>N209+N219+N222+N226+N228</f>
        <v>0</v>
      </c>
      <c r="O208" s="159">
        <f>O209+O219+O222+O226+O228</f>
        <v>0</v>
      </c>
      <c r="P208" s="159">
        <f>P209+P219+P222+P226+P228</f>
        <v>0</v>
      </c>
      <c r="Q208" s="143">
        <f t="shared" si="19"/>
        <v>5842.9</v>
      </c>
      <c r="R208" s="7"/>
    </row>
    <row r="209" spans="1:18" s="46" customFormat="1" ht="36" customHeight="1" hidden="1">
      <c r="A209" s="44"/>
      <c r="B209" s="140">
        <v>2417100</v>
      </c>
      <c r="C209" s="140">
        <v>7100</v>
      </c>
      <c r="D209" s="141" t="s">
        <v>142</v>
      </c>
      <c r="E209" s="142"/>
      <c r="F209" s="143">
        <f t="shared" si="17"/>
        <v>5800</v>
      </c>
      <c r="G209" s="143">
        <f>G210+G211+G214+G217+G218</f>
        <v>5800</v>
      </c>
      <c r="H209" s="143">
        <f>H210+H211+H214+H217+H218</f>
        <v>0</v>
      </c>
      <c r="I209" s="143">
        <f>I210+I211+I214+I217+I218</f>
        <v>0</v>
      </c>
      <c r="J209" s="143">
        <f>J210+J211+J214+J217+J218</f>
        <v>0</v>
      </c>
      <c r="K209" s="143">
        <f t="shared" si="18"/>
        <v>42.9</v>
      </c>
      <c r="L209" s="143">
        <f>L210+L211+L214+L217+L218</f>
        <v>42.9</v>
      </c>
      <c r="M209" s="143">
        <f>M210+M211+M214+M217+M218</f>
        <v>0</v>
      </c>
      <c r="N209" s="143">
        <f>N210+N211+N214+N217+N218</f>
        <v>0</v>
      </c>
      <c r="O209" s="143">
        <f>O210+O211+O214+O217+O218</f>
        <v>0</v>
      </c>
      <c r="P209" s="143">
        <f>P210+P211+P214+P217+P218</f>
        <v>0</v>
      </c>
      <c r="Q209" s="143">
        <f t="shared" si="19"/>
        <v>5842.9</v>
      </c>
      <c r="R209" s="45"/>
    </row>
    <row r="210" spans="2:18" ht="30" hidden="1">
      <c r="B210" s="145">
        <v>2417130</v>
      </c>
      <c r="C210" s="145">
        <v>7130</v>
      </c>
      <c r="D210" s="144" t="s">
        <v>472</v>
      </c>
      <c r="E210" s="150" t="s">
        <v>10</v>
      </c>
      <c r="F210" s="143">
        <f t="shared" si="17"/>
        <v>0</v>
      </c>
      <c r="G210" s="143"/>
      <c r="H210" s="143"/>
      <c r="I210" s="143"/>
      <c r="J210" s="143"/>
      <c r="K210" s="143">
        <f t="shared" si="18"/>
        <v>42.9</v>
      </c>
      <c r="L210" s="143">
        <v>42.9</v>
      </c>
      <c r="M210" s="143"/>
      <c r="N210" s="143"/>
      <c r="O210" s="143"/>
      <c r="P210" s="143"/>
      <c r="Q210" s="143">
        <f t="shared" si="19"/>
        <v>42.9</v>
      </c>
      <c r="R210" s="7"/>
    </row>
    <row r="211" spans="2:18" ht="30" hidden="1">
      <c r="B211" s="145">
        <v>2417150</v>
      </c>
      <c r="C211" s="145">
        <v>7150</v>
      </c>
      <c r="D211" s="144" t="s">
        <v>473</v>
      </c>
      <c r="E211" s="150" t="s">
        <v>0</v>
      </c>
      <c r="F211" s="143">
        <f t="shared" si="17"/>
        <v>4800</v>
      </c>
      <c r="G211" s="147">
        <f>G212</f>
        <v>4800</v>
      </c>
      <c r="H211" s="147"/>
      <c r="I211" s="147"/>
      <c r="J211" s="147"/>
      <c r="K211" s="143">
        <f t="shared" si="18"/>
        <v>0</v>
      </c>
      <c r="L211" s="147"/>
      <c r="M211" s="147"/>
      <c r="N211" s="147"/>
      <c r="O211" s="147"/>
      <c r="P211" s="147"/>
      <c r="Q211" s="143">
        <f t="shared" si="19"/>
        <v>4800</v>
      </c>
      <c r="R211" s="7"/>
    </row>
    <row r="212" spans="2:18" ht="55.5" customHeight="1" hidden="1">
      <c r="B212" s="223">
        <v>2417150</v>
      </c>
      <c r="C212" s="167">
        <v>7150</v>
      </c>
      <c r="D212" s="166" t="s">
        <v>474</v>
      </c>
      <c r="E212" s="151" t="s">
        <v>11</v>
      </c>
      <c r="F212" s="143">
        <f t="shared" si="17"/>
        <v>4800</v>
      </c>
      <c r="G212" s="152">
        <v>4800</v>
      </c>
      <c r="H212" s="152"/>
      <c r="I212" s="152"/>
      <c r="J212" s="152"/>
      <c r="K212" s="143">
        <f t="shared" si="18"/>
        <v>0</v>
      </c>
      <c r="L212" s="152"/>
      <c r="M212" s="152"/>
      <c r="N212" s="152"/>
      <c r="O212" s="152"/>
      <c r="P212" s="152"/>
      <c r="Q212" s="143">
        <f t="shared" si="19"/>
        <v>4800</v>
      </c>
      <c r="R212" s="7"/>
    </row>
    <row r="213" spans="2:18" ht="36" hidden="1">
      <c r="B213" s="223">
        <v>2417150</v>
      </c>
      <c r="C213" s="167">
        <v>7150</v>
      </c>
      <c r="D213" s="166" t="s">
        <v>473</v>
      </c>
      <c r="E213" s="151" t="s">
        <v>135</v>
      </c>
      <c r="F213" s="143">
        <f t="shared" si="17"/>
        <v>0</v>
      </c>
      <c r="G213" s="152"/>
      <c r="H213" s="152"/>
      <c r="I213" s="152"/>
      <c r="J213" s="152"/>
      <c r="K213" s="143">
        <f t="shared" si="18"/>
        <v>0</v>
      </c>
      <c r="L213" s="152"/>
      <c r="M213" s="152"/>
      <c r="N213" s="152"/>
      <c r="O213" s="152"/>
      <c r="P213" s="152"/>
      <c r="Q213" s="143">
        <f t="shared" si="19"/>
        <v>0</v>
      </c>
      <c r="R213" s="7"/>
    </row>
    <row r="214" spans="2:18" ht="30" hidden="1">
      <c r="B214" s="145">
        <v>2417110</v>
      </c>
      <c r="C214" s="145">
        <v>7110</v>
      </c>
      <c r="D214" s="144" t="s">
        <v>475</v>
      </c>
      <c r="E214" s="150" t="s">
        <v>1</v>
      </c>
      <c r="F214" s="143">
        <f t="shared" si="17"/>
        <v>1000</v>
      </c>
      <c r="G214" s="147">
        <f>G216</f>
        <v>1000</v>
      </c>
      <c r="H214" s="147"/>
      <c r="I214" s="147"/>
      <c r="J214" s="147"/>
      <c r="K214" s="143">
        <f t="shared" si="18"/>
        <v>0</v>
      </c>
      <c r="L214" s="147"/>
      <c r="M214" s="147"/>
      <c r="N214" s="147"/>
      <c r="O214" s="147"/>
      <c r="P214" s="147"/>
      <c r="Q214" s="143">
        <f t="shared" si="19"/>
        <v>1000</v>
      </c>
      <c r="R214" s="7"/>
    </row>
    <row r="215" spans="2:18" ht="60" hidden="1">
      <c r="B215" s="223">
        <v>2417110</v>
      </c>
      <c r="C215" s="167">
        <v>7110</v>
      </c>
      <c r="D215" s="166" t="s">
        <v>476</v>
      </c>
      <c r="E215" s="151" t="s">
        <v>12</v>
      </c>
      <c r="F215" s="143">
        <f t="shared" si="17"/>
        <v>0</v>
      </c>
      <c r="G215" s="152"/>
      <c r="H215" s="152"/>
      <c r="I215" s="152"/>
      <c r="J215" s="152"/>
      <c r="K215" s="143">
        <f t="shared" si="18"/>
        <v>0</v>
      </c>
      <c r="L215" s="152"/>
      <c r="M215" s="152"/>
      <c r="N215" s="152"/>
      <c r="O215" s="152"/>
      <c r="P215" s="152"/>
      <c r="Q215" s="143">
        <f t="shared" si="19"/>
        <v>0</v>
      </c>
      <c r="R215" s="7"/>
    </row>
    <row r="216" spans="2:18" ht="36" hidden="1">
      <c r="B216" s="223">
        <v>2417110</v>
      </c>
      <c r="C216" s="167">
        <v>7110</v>
      </c>
      <c r="D216" s="166" t="s">
        <v>9</v>
      </c>
      <c r="E216" s="151" t="s">
        <v>135</v>
      </c>
      <c r="F216" s="143">
        <f t="shared" si="17"/>
        <v>1000</v>
      </c>
      <c r="G216" s="152">
        <v>1000</v>
      </c>
      <c r="H216" s="152"/>
      <c r="I216" s="152"/>
      <c r="J216" s="152"/>
      <c r="K216" s="143">
        <f t="shared" si="18"/>
        <v>0</v>
      </c>
      <c r="L216" s="152"/>
      <c r="M216" s="152"/>
      <c r="N216" s="152"/>
      <c r="O216" s="152"/>
      <c r="P216" s="152"/>
      <c r="Q216" s="143">
        <f t="shared" si="19"/>
        <v>1000</v>
      </c>
      <c r="R216" s="7"/>
    </row>
    <row r="217" spans="2:18" ht="30" hidden="1">
      <c r="B217" s="145">
        <v>2417120</v>
      </c>
      <c r="C217" s="145">
        <v>7120</v>
      </c>
      <c r="D217" s="144" t="s">
        <v>477</v>
      </c>
      <c r="E217" s="146" t="s">
        <v>13</v>
      </c>
      <c r="F217" s="143">
        <f t="shared" si="17"/>
        <v>0</v>
      </c>
      <c r="G217" s="174"/>
      <c r="H217" s="174"/>
      <c r="I217" s="174"/>
      <c r="J217" s="174"/>
      <c r="K217" s="143">
        <f t="shared" si="18"/>
        <v>0</v>
      </c>
      <c r="L217" s="174"/>
      <c r="M217" s="174"/>
      <c r="N217" s="174"/>
      <c r="O217" s="174"/>
      <c r="P217" s="174"/>
      <c r="Q217" s="143">
        <f t="shared" si="19"/>
        <v>0</v>
      </c>
      <c r="R217" s="7"/>
    </row>
    <row r="218" spans="2:18" ht="15" hidden="1">
      <c r="B218" s="145">
        <v>2417140</v>
      </c>
      <c r="C218" s="145">
        <v>7140</v>
      </c>
      <c r="D218" s="144" t="s">
        <v>9</v>
      </c>
      <c r="E218" s="168" t="s">
        <v>14</v>
      </c>
      <c r="F218" s="143">
        <f t="shared" si="17"/>
        <v>0</v>
      </c>
      <c r="G218" s="147"/>
      <c r="H218" s="147"/>
      <c r="I218" s="147"/>
      <c r="J218" s="147"/>
      <c r="K218" s="143">
        <f t="shared" si="18"/>
        <v>0</v>
      </c>
      <c r="L218" s="147"/>
      <c r="M218" s="147"/>
      <c r="N218" s="147"/>
      <c r="O218" s="147"/>
      <c r="P218" s="147"/>
      <c r="Q218" s="143">
        <f t="shared" si="19"/>
        <v>0</v>
      </c>
      <c r="R218" s="7"/>
    </row>
    <row r="219" spans="2:18" ht="33" customHeight="1" hidden="1">
      <c r="B219" s="128" t="s">
        <v>60</v>
      </c>
      <c r="C219" s="140">
        <v>7600</v>
      </c>
      <c r="D219" s="212" t="s">
        <v>253</v>
      </c>
      <c r="E219" s="213"/>
      <c r="F219" s="143">
        <f t="shared" si="17"/>
        <v>0</v>
      </c>
      <c r="G219" s="147">
        <f>G220</f>
        <v>0</v>
      </c>
      <c r="H219" s="147">
        <f>H220</f>
        <v>0</v>
      </c>
      <c r="I219" s="147">
        <f>I220</f>
        <v>0</v>
      </c>
      <c r="J219" s="147">
        <f>J220</f>
        <v>0</v>
      </c>
      <c r="K219" s="143">
        <f t="shared" si="18"/>
        <v>0</v>
      </c>
      <c r="L219" s="147">
        <f>L220</f>
        <v>0</v>
      </c>
      <c r="M219" s="147">
        <f>M220</f>
        <v>0</v>
      </c>
      <c r="N219" s="147">
        <f>N220</f>
        <v>0</v>
      </c>
      <c r="O219" s="147">
        <f>O220</f>
        <v>0</v>
      </c>
      <c r="P219" s="147">
        <f>P220</f>
        <v>0</v>
      </c>
      <c r="Q219" s="143">
        <f t="shared" si="19"/>
        <v>0</v>
      </c>
      <c r="R219" s="7"/>
    </row>
    <row r="220" spans="2:18" ht="15" hidden="1">
      <c r="B220" s="144" t="s">
        <v>61</v>
      </c>
      <c r="C220" s="144" t="s">
        <v>209</v>
      </c>
      <c r="D220" s="144" t="s">
        <v>213</v>
      </c>
      <c r="E220" s="150" t="s">
        <v>212</v>
      </c>
      <c r="F220" s="143">
        <f t="shared" si="17"/>
        <v>0</v>
      </c>
      <c r="G220" s="147"/>
      <c r="H220" s="147"/>
      <c r="I220" s="147"/>
      <c r="J220" s="147"/>
      <c r="K220" s="143">
        <f t="shared" si="18"/>
        <v>0</v>
      </c>
      <c r="L220" s="147"/>
      <c r="M220" s="147"/>
      <c r="N220" s="147"/>
      <c r="O220" s="147"/>
      <c r="P220" s="147"/>
      <c r="Q220" s="143">
        <f t="shared" si="19"/>
        <v>0</v>
      </c>
      <c r="R220" s="7"/>
    </row>
    <row r="221" spans="2:18" ht="15" hidden="1">
      <c r="B221" s="145">
        <v>2417693</v>
      </c>
      <c r="C221" s="145">
        <v>7693</v>
      </c>
      <c r="D221" s="144" t="s">
        <v>213</v>
      </c>
      <c r="E221" s="150" t="s">
        <v>194</v>
      </c>
      <c r="F221" s="143">
        <f t="shared" si="17"/>
        <v>0</v>
      </c>
      <c r="G221" s="143"/>
      <c r="H221" s="143"/>
      <c r="I221" s="143"/>
      <c r="J221" s="143"/>
      <c r="K221" s="143">
        <f t="shared" si="18"/>
        <v>0</v>
      </c>
      <c r="L221" s="143"/>
      <c r="M221" s="143"/>
      <c r="N221" s="143"/>
      <c r="O221" s="143"/>
      <c r="P221" s="143"/>
      <c r="Q221" s="143">
        <f t="shared" si="19"/>
        <v>0</v>
      </c>
      <c r="R221" s="7"/>
    </row>
    <row r="222" spans="1:18" s="46" customFormat="1" ht="14.25" hidden="1">
      <c r="A222" s="44"/>
      <c r="B222" s="140">
        <v>2416000</v>
      </c>
      <c r="C222" s="140">
        <v>6000</v>
      </c>
      <c r="D222" s="141" t="s">
        <v>140</v>
      </c>
      <c r="E222" s="142"/>
      <c r="F222" s="143">
        <f t="shared" si="17"/>
        <v>0</v>
      </c>
      <c r="G222" s="143">
        <f>G223</f>
        <v>0</v>
      </c>
      <c r="H222" s="143">
        <f>H223</f>
        <v>0</v>
      </c>
      <c r="I222" s="143">
        <f>I223</f>
        <v>0</v>
      </c>
      <c r="J222" s="143">
        <f>J223</f>
        <v>0</v>
      </c>
      <c r="K222" s="143">
        <f t="shared" si="18"/>
        <v>0</v>
      </c>
      <c r="L222" s="143">
        <f>L223</f>
        <v>0</v>
      </c>
      <c r="M222" s="143">
        <f>M223</f>
        <v>0</v>
      </c>
      <c r="N222" s="143">
        <f>N223</f>
        <v>0</v>
      </c>
      <c r="O222" s="143">
        <f>O223</f>
        <v>0</v>
      </c>
      <c r="P222" s="143">
        <f>P223</f>
        <v>0</v>
      </c>
      <c r="Q222" s="143">
        <f t="shared" si="19"/>
        <v>0</v>
      </c>
      <c r="R222" s="45"/>
    </row>
    <row r="223" spans="2:18" ht="18" customHeight="1" hidden="1">
      <c r="B223" s="145">
        <v>2416080</v>
      </c>
      <c r="C223" s="145">
        <v>6080</v>
      </c>
      <c r="D223" s="144"/>
      <c r="E223" s="216" t="s">
        <v>16</v>
      </c>
      <c r="F223" s="143">
        <f t="shared" si="17"/>
        <v>0</v>
      </c>
      <c r="G223" s="143"/>
      <c r="H223" s="143"/>
      <c r="I223" s="143"/>
      <c r="J223" s="143"/>
      <c r="K223" s="143">
        <f t="shared" si="18"/>
        <v>0</v>
      </c>
      <c r="L223" s="143"/>
      <c r="M223" s="143"/>
      <c r="N223" s="143"/>
      <c r="O223" s="143"/>
      <c r="P223" s="143"/>
      <c r="Q223" s="143">
        <f t="shared" si="19"/>
        <v>0</v>
      </c>
      <c r="R223" s="7"/>
    </row>
    <row r="224" spans="2:18" ht="45" hidden="1">
      <c r="B224" s="157">
        <v>2416081</v>
      </c>
      <c r="C224" s="157">
        <v>6081</v>
      </c>
      <c r="D224" s="156" t="s">
        <v>15</v>
      </c>
      <c r="E224" s="215" t="s">
        <v>17</v>
      </c>
      <c r="F224" s="143">
        <f t="shared" si="17"/>
        <v>0</v>
      </c>
      <c r="G224" s="147"/>
      <c r="H224" s="147"/>
      <c r="I224" s="147"/>
      <c r="J224" s="147"/>
      <c r="K224" s="143">
        <f t="shared" si="18"/>
        <v>0</v>
      </c>
      <c r="L224" s="147"/>
      <c r="M224" s="147"/>
      <c r="N224" s="147"/>
      <c r="O224" s="147"/>
      <c r="P224" s="147"/>
      <c r="Q224" s="143">
        <f t="shared" si="19"/>
        <v>0</v>
      </c>
      <c r="R224" s="7"/>
    </row>
    <row r="225" spans="2:18" ht="30" hidden="1">
      <c r="B225" s="157">
        <v>2416082</v>
      </c>
      <c r="C225" s="157">
        <v>6082</v>
      </c>
      <c r="D225" s="156" t="s">
        <v>15</v>
      </c>
      <c r="E225" s="215" t="s">
        <v>18</v>
      </c>
      <c r="F225" s="143">
        <f t="shared" si="17"/>
        <v>0</v>
      </c>
      <c r="G225" s="147"/>
      <c r="H225" s="147"/>
      <c r="I225" s="147"/>
      <c r="J225" s="147"/>
      <c r="K225" s="143">
        <f t="shared" si="18"/>
        <v>0</v>
      </c>
      <c r="L225" s="147"/>
      <c r="M225" s="147"/>
      <c r="N225" s="147"/>
      <c r="O225" s="147"/>
      <c r="P225" s="147"/>
      <c r="Q225" s="143">
        <f t="shared" si="19"/>
        <v>0</v>
      </c>
      <c r="R225" s="7"/>
    </row>
    <row r="226" spans="1:18" s="46" customFormat="1" ht="15.75" hidden="1">
      <c r="A226" s="44"/>
      <c r="B226" s="140">
        <v>2417300</v>
      </c>
      <c r="C226" s="140">
        <v>7300</v>
      </c>
      <c r="D226" s="208" t="s">
        <v>246</v>
      </c>
      <c r="E226" s="209"/>
      <c r="F226" s="143">
        <f t="shared" si="17"/>
        <v>0</v>
      </c>
      <c r="G226" s="143">
        <f>G227</f>
        <v>0</v>
      </c>
      <c r="H226" s="143">
        <f>H227</f>
        <v>0</v>
      </c>
      <c r="I226" s="143">
        <f>I227</f>
        <v>0</v>
      </c>
      <c r="J226" s="143">
        <f>J227</f>
        <v>0</v>
      </c>
      <c r="K226" s="143">
        <f t="shared" si="18"/>
        <v>0</v>
      </c>
      <c r="L226" s="143">
        <f>L227</f>
        <v>0</v>
      </c>
      <c r="M226" s="143">
        <f>M227</f>
        <v>0</v>
      </c>
      <c r="N226" s="143">
        <f>N227</f>
        <v>0</v>
      </c>
      <c r="O226" s="143">
        <f>O227</f>
        <v>0</v>
      </c>
      <c r="P226" s="143">
        <f>P227</f>
        <v>0</v>
      </c>
      <c r="Q226" s="143">
        <f t="shared" si="19"/>
        <v>0</v>
      </c>
      <c r="R226" s="45"/>
    </row>
    <row r="227" spans="2:18" ht="30" hidden="1">
      <c r="B227" s="145">
        <v>2417340</v>
      </c>
      <c r="C227" s="145">
        <v>7340</v>
      </c>
      <c r="D227" s="144" t="s">
        <v>478</v>
      </c>
      <c r="E227" s="148" t="s">
        <v>377</v>
      </c>
      <c r="F227" s="143">
        <f t="shared" si="17"/>
        <v>0</v>
      </c>
      <c r="G227" s="143"/>
      <c r="H227" s="143"/>
      <c r="I227" s="143"/>
      <c r="J227" s="143"/>
      <c r="K227" s="143">
        <f t="shared" si="18"/>
        <v>0</v>
      </c>
      <c r="L227" s="143"/>
      <c r="M227" s="143"/>
      <c r="N227" s="143"/>
      <c r="O227" s="143"/>
      <c r="P227" s="143"/>
      <c r="Q227" s="143">
        <f t="shared" si="19"/>
        <v>0</v>
      </c>
      <c r="R227" s="7"/>
    </row>
    <row r="228" spans="1:18" s="46" customFormat="1" ht="14.25" hidden="1">
      <c r="A228" s="44"/>
      <c r="B228" s="140">
        <v>2418300</v>
      </c>
      <c r="C228" s="140">
        <v>8300</v>
      </c>
      <c r="D228" s="141" t="s">
        <v>57</v>
      </c>
      <c r="E228" s="142"/>
      <c r="F228" s="143">
        <f t="shared" si="17"/>
        <v>0</v>
      </c>
      <c r="G228" s="143">
        <f>G229+G230</f>
        <v>0</v>
      </c>
      <c r="H228" s="143">
        <f>H229+H230</f>
        <v>0</v>
      </c>
      <c r="I228" s="143">
        <f>I229+I230</f>
        <v>0</v>
      </c>
      <c r="J228" s="143">
        <f>J229+J230</f>
        <v>0</v>
      </c>
      <c r="K228" s="143">
        <f t="shared" si="18"/>
        <v>0</v>
      </c>
      <c r="L228" s="143">
        <f>L229+L230</f>
        <v>0</v>
      </c>
      <c r="M228" s="143">
        <f>M229+M230</f>
        <v>0</v>
      </c>
      <c r="N228" s="143">
        <f>N229+N230</f>
        <v>0</v>
      </c>
      <c r="O228" s="143">
        <f>O229+O230</f>
        <v>0</v>
      </c>
      <c r="P228" s="143">
        <f>P229+P230</f>
        <v>0</v>
      </c>
      <c r="Q228" s="143">
        <f t="shared" si="19"/>
        <v>0</v>
      </c>
      <c r="R228" s="45"/>
    </row>
    <row r="229" spans="2:18" ht="30" hidden="1">
      <c r="B229" s="145">
        <v>2418311</v>
      </c>
      <c r="C229" s="145">
        <v>8311</v>
      </c>
      <c r="D229" s="144" t="s">
        <v>19</v>
      </c>
      <c r="E229" s="150" t="s">
        <v>169</v>
      </c>
      <c r="F229" s="143">
        <f t="shared" si="17"/>
        <v>0</v>
      </c>
      <c r="G229" s="143"/>
      <c r="H229" s="143"/>
      <c r="I229" s="143"/>
      <c r="J229" s="143"/>
      <c r="K229" s="143">
        <f t="shared" si="18"/>
        <v>0</v>
      </c>
      <c r="L229" s="143"/>
      <c r="M229" s="143"/>
      <c r="N229" s="143"/>
      <c r="O229" s="143"/>
      <c r="P229" s="143"/>
      <c r="Q229" s="143">
        <f t="shared" si="19"/>
        <v>0</v>
      </c>
      <c r="R229" s="7"/>
    </row>
    <row r="230" spans="2:18" ht="15" hidden="1">
      <c r="B230" s="145">
        <v>2418340</v>
      </c>
      <c r="C230" s="145">
        <v>8340</v>
      </c>
      <c r="D230" s="144" t="s">
        <v>221</v>
      </c>
      <c r="E230" s="182" t="s">
        <v>314</v>
      </c>
      <c r="F230" s="143">
        <f t="shared" si="17"/>
        <v>0</v>
      </c>
      <c r="G230" s="143"/>
      <c r="H230" s="143"/>
      <c r="I230" s="143"/>
      <c r="J230" s="143"/>
      <c r="K230" s="143">
        <f t="shared" si="18"/>
        <v>0</v>
      </c>
      <c r="L230" s="143"/>
      <c r="M230" s="143"/>
      <c r="N230" s="143"/>
      <c r="O230" s="143"/>
      <c r="P230" s="143"/>
      <c r="Q230" s="143">
        <f t="shared" si="19"/>
        <v>0</v>
      </c>
      <c r="R230" s="7"/>
    </row>
    <row r="231" spans="2:18" ht="15" hidden="1">
      <c r="B231" s="145"/>
      <c r="C231" s="145"/>
      <c r="D231" s="144"/>
      <c r="E231" s="150"/>
      <c r="F231" s="143">
        <f t="shared" si="17"/>
        <v>0</v>
      </c>
      <c r="G231" s="147"/>
      <c r="H231" s="143"/>
      <c r="I231" s="143"/>
      <c r="J231" s="143"/>
      <c r="K231" s="143">
        <f t="shared" si="18"/>
        <v>0</v>
      </c>
      <c r="L231" s="147"/>
      <c r="M231" s="143"/>
      <c r="N231" s="143"/>
      <c r="O231" s="147"/>
      <c r="P231" s="143"/>
      <c r="Q231" s="143">
        <f t="shared" si="19"/>
        <v>0</v>
      </c>
      <c r="R231" s="7"/>
    </row>
    <row r="232" spans="2:19" ht="33.75" customHeight="1">
      <c r="B232" s="128" t="s">
        <v>249</v>
      </c>
      <c r="C232" s="141" t="s">
        <v>150</v>
      </c>
      <c r="D232" s="176"/>
      <c r="E232" s="142"/>
      <c r="F232" s="132">
        <f t="shared" si="17"/>
        <v>4085</v>
      </c>
      <c r="G232" s="132">
        <f>G233</f>
        <v>4085</v>
      </c>
      <c r="H232" s="132">
        <f>H233</f>
        <v>0</v>
      </c>
      <c r="I232" s="132">
        <f>I233</f>
        <v>0</v>
      </c>
      <c r="J232" s="132">
        <f>J233</f>
        <v>0</v>
      </c>
      <c r="K232" s="132">
        <f t="shared" si="18"/>
        <v>76120.6</v>
      </c>
      <c r="L232" s="132">
        <f>L233</f>
        <v>76120.6</v>
      </c>
      <c r="M232" s="132">
        <f>M233</f>
        <v>0</v>
      </c>
      <c r="N232" s="132">
        <f>N233</f>
        <v>0</v>
      </c>
      <c r="O232" s="132">
        <f>O233</f>
        <v>0</v>
      </c>
      <c r="P232" s="132">
        <f>P233</f>
        <v>0</v>
      </c>
      <c r="Q232" s="132">
        <f t="shared" si="19"/>
        <v>80205.6</v>
      </c>
      <c r="R232" s="7"/>
      <c r="S232" s="93"/>
    </row>
    <row r="233" spans="2:18" ht="31.5" customHeight="1">
      <c r="B233" s="128" t="s">
        <v>250</v>
      </c>
      <c r="C233" s="177" t="s">
        <v>150</v>
      </c>
      <c r="D233" s="178"/>
      <c r="E233" s="179"/>
      <c r="F233" s="132">
        <f t="shared" si="17"/>
        <v>4085</v>
      </c>
      <c r="G233" s="138">
        <f>G234+G242+G247</f>
        <v>4085</v>
      </c>
      <c r="H233" s="138">
        <f>H234+H242+H247</f>
        <v>0</v>
      </c>
      <c r="I233" s="138">
        <f>I234+I242+I247</f>
        <v>0</v>
      </c>
      <c r="J233" s="138">
        <f>J234+J242+J247</f>
        <v>0</v>
      </c>
      <c r="K233" s="132">
        <f t="shared" si="18"/>
        <v>76120.6</v>
      </c>
      <c r="L233" s="138">
        <f>L234+L242+L247</f>
        <v>76120.6</v>
      </c>
      <c r="M233" s="138">
        <f>M234+M242+M247</f>
        <v>0</v>
      </c>
      <c r="N233" s="138">
        <f>N234+N242+N247</f>
        <v>0</v>
      </c>
      <c r="O233" s="138">
        <f>O234+O242+O247</f>
        <v>0</v>
      </c>
      <c r="P233" s="138">
        <f>P234+P242+P247</f>
        <v>0</v>
      </c>
      <c r="Q233" s="132">
        <f t="shared" si="19"/>
        <v>80205.6</v>
      </c>
      <c r="R233" s="7"/>
    </row>
    <row r="234" spans="2:18" ht="34.5" customHeight="1">
      <c r="B234" s="128" t="s">
        <v>251</v>
      </c>
      <c r="C234" s="140">
        <v>7600</v>
      </c>
      <c r="D234" s="196" t="s">
        <v>253</v>
      </c>
      <c r="E234" s="197"/>
      <c r="F234" s="143">
        <f t="shared" si="17"/>
        <v>3340</v>
      </c>
      <c r="G234" s="143">
        <f>G235+G240+G238+G239+G236</f>
        <v>3340</v>
      </c>
      <c r="H234" s="143">
        <f>H235+H240+H238+H239+H236</f>
        <v>0</v>
      </c>
      <c r="I234" s="143">
        <f>I235+I240+I238+I239+I236</f>
        <v>0</v>
      </c>
      <c r="J234" s="143">
        <f>J235+J240+J238+J239+J236</f>
        <v>0</v>
      </c>
      <c r="K234" s="143">
        <f t="shared" si="18"/>
        <v>0</v>
      </c>
      <c r="L234" s="143">
        <f>L235+L240+L238+L239+L236</f>
        <v>0</v>
      </c>
      <c r="M234" s="143">
        <f>M235+M240+M238+M239+M236</f>
        <v>0</v>
      </c>
      <c r="N234" s="143">
        <f>N235+N240+N238+N239+N236</f>
        <v>0</v>
      </c>
      <c r="O234" s="143">
        <f>O235+O240+O238+O239+O236</f>
        <v>0</v>
      </c>
      <c r="P234" s="143">
        <f>P235+P240+P238+P239+P236</f>
        <v>0</v>
      </c>
      <c r="Q234" s="143">
        <f t="shared" si="19"/>
        <v>3340</v>
      </c>
      <c r="R234" s="7"/>
    </row>
    <row r="235" spans="2:18" ht="30" hidden="1">
      <c r="B235" s="145">
        <v>2517610</v>
      </c>
      <c r="C235" s="224">
        <v>7610</v>
      </c>
      <c r="D235" s="144" t="s">
        <v>405</v>
      </c>
      <c r="E235" s="150" t="s">
        <v>129</v>
      </c>
      <c r="F235" s="143">
        <f t="shared" si="17"/>
        <v>0</v>
      </c>
      <c r="G235" s="147"/>
      <c r="H235" s="147"/>
      <c r="I235" s="147"/>
      <c r="J235" s="147"/>
      <c r="K235" s="143">
        <f t="shared" si="18"/>
        <v>0</v>
      </c>
      <c r="L235" s="147"/>
      <c r="M235" s="147"/>
      <c r="N235" s="147"/>
      <c r="O235" s="147"/>
      <c r="P235" s="147"/>
      <c r="Q235" s="143">
        <f t="shared" si="19"/>
        <v>0</v>
      </c>
      <c r="R235" s="7"/>
    </row>
    <row r="236" spans="2:18" ht="30" hidden="1">
      <c r="B236" s="145">
        <v>2517620</v>
      </c>
      <c r="C236" s="224" t="s">
        <v>394</v>
      </c>
      <c r="D236" s="144"/>
      <c r="E236" s="146" t="s">
        <v>396</v>
      </c>
      <c r="F236" s="143">
        <f t="shared" si="17"/>
        <v>0</v>
      </c>
      <c r="G236" s="147">
        <f>G237</f>
        <v>0</v>
      </c>
      <c r="H236" s="147">
        <f>H237</f>
        <v>0</v>
      </c>
      <c r="I236" s="147">
        <f>I237</f>
        <v>0</v>
      </c>
      <c r="J236" s="147">
        <f>J237</f>
        <v>0</v>
      </c>
      <c r="K236" s="143">
        <f t="shared" si="18"/>
        <v>0</v>
      </c>
      <c r="L236" s="147">
        <f>L237</f>
        <v>0</v>
      </c>
      <c r="M236" s="147">
        <f>M237</f>
        <v>0</v>
      </c>
      <c r="N236" s="147">
        <f>N237</f>
        <v>0</v>
      </c>
      <c r="O236" s="147">
        <f>O237</f>
        <v>0</v>
      </c>
      <c r="P236" s="147">
        <f>P237</f>
        <v>0</v>
      </c>
      <c r="Q236" s="143">
        <f t="shared" si="19"/>
        <v>0</v>
      </c>
      <c r="R236" s="7"/>
    </row>
    <row r="237" spans="2:18" ht="30" hidden="1">
      <c r="B237" s="145">
        <v>2517622</v>
      </c>
      <c r="C237" s="224" t="s">
        <v>395</v>
      </c>
      <c r="D237" s="144" t="s">
        <v>296</v>
      </c>
      <c r="E237" s="158" t="s">
        <v>397</v>
      </c>
      <c r="F237" s="143">
        <f t="shared" si="17"/>
        <v>0</v>
      </c>
      <c r="G237" s="147"/>
      <c r="H237" s="147"/>
      <c r="I237" s="147"/>
      <c r="J237" s="147"/>
      <c r="K237" s="143">
        <f t="shared" si="18"/>
        <v>0</v>
      </c>
      <c r="L237" s="147"/>
      <c r="M237" s="147"/>
      <c r="N237" s="147"/>
      <c r="O237" s="147"/>
      <c r="P237" s="147"/>
      <c r="Q237" s="143">
        <f t="shared" si="19"/>
        <v>0</v>
      </c>
      <c r="R237" s="7"/>
    </row>
    <row r="238" spans="2:18" ht="30" hidden="1">
      <c r="B238" s="145">
        <v>2517630</v>
      </c>
      <c r="C238" s="224" t="s">
        <v>391</v>
      </c>
      <c r="D238" s="144" t="s">
        <v>296</v>
      </c>
      <c r="E238" s="146" t="s">
        <v>393</v>
      </c>
      <c r="F238" s="143">
        <f t="shared" si="17"/>
        <v>0</v>
      </c>
      <c r="G238" s="147"/>
      <c r="H238" s="147"/>
      <c r="I238" s="147"/>
      <c r="J238" s="147"/>
      <c r="K238" s="143">
        <f t="shared" si="18"/>
        <v>0</v>
      </c>
      <c r="L238" s="147"/>
      <c r="M238" s="147"/>
      <c r="N238" s="147"/>
      <c r="O238" s="147"/>
      <c r="P238" s="147"/>
      <c r="Q238" s="143">
        <f t="shared" si="19"/>
        <v>0</v>
      </c>
      <c r="R238" s="7"/>
    </row>
    <row r="239" spans="2:18" ht="30" hidden="1">
      <c r="B239" s="145">
        <v>2517680</v>
      </c>
      <c r="C239" s="224" t="s">
        <v>392</v>
      </c>
      <c r="D239" s="144" t="s">
        <v>213</v>
      </c>
      <c r="E239" s="146" t="s">
        <v>390</v>
      </c>
      <c r="F239" s="143">
        <f t="shared" si="17"/>
        <v>0</v>
      </c>
      <c r="G239" s="147"/>
      <c r="H239" s="147"/>
      <c r="I239" s="147"/>
      <c r="J239" s="147"/>
      <c r="K239" s="143">
        <f t="shared" si="18"/>
        <v>0</v>
      </c>
      <c r="L239" s="147"/>
      <c r="M239" s="147"/>
      <c r="N239" s="147"/>
      <c r="O239" s="147"/>
      <c r="P239" s="147"/>
      <c r="Q239" s="143">
        <f t="shared" si="19"/>
        <v>0</v>
      </c>
      <c r="R239" s="7"/>
    </row>
    <row r="240" spans="2:18" ht="30">
      <c r="B240" s="145">
        <v>2517690</v>
      </c>
      <c r="C240" s="144" t="s">
        <v>209</v>
      </c>
      <c r="D240" s="144" t="s">
        <v>406</v>
      </c>
      <c r="E240" s="150" t="s">
        <v>212</v>
      </c>
      <c r="F240" s="143">
        <f t="shared" si="17"/>
        <v>3340</v>
      </c>
      <c r="G240" s="147">
        <f>G241</f>
        <v>3340</v>
      </c>
      <c r="H240" s="147">
        <f>H241</f>
        <v>0</v>
      </c>
      <c r="I240" s="147">
        <f>I241</f>
        <v>0</v>
      </c>
      <c r="J240" s="147">
        <f>J241</f>
        <v>0</v>
      </c>
      <c r="K240" s="143">
        <f t="shared" si="18"/>
        <v>0</v>
      </c>
      <c r="L240" s="147">
        <f>L241</f>
        <v>0</v>
      </c>
      <c r="M240" s="147">
        <f>M241</f>
        <v>0</v>
      </c>
      <c r="N240" s="147">
        <f>N241</f>
        <v>0</v>
      </c>
      <c r="O240" s="147">
        <f>O241</f>
        <v>0</v>
      </c>
      <c r="P240" s="147">
        <f>P241</f>
        <v>0</v>
      </c>
      <c r="Q240" s="143">
        <f t="shared" si="19"/>
        <v>3340</v>
      </c>
      <c r="R240" s="7"/>
    </row>
    <row r="241" spans="2:19" ht="30">
      <c r="B241" s="157">
        <v>2517693</v>
      </c>
      <c r="C241" s="156" t="s">
        <v>210</v>
      </c>
      <c r="D241" s="156" t="s">
        <v>213</v>
      </c>
      <c r="E241" s="161" t="s">
        <v>127</v>
      </c>
      <c r="F241" s="143">
        <f t="shared" si="17"/>
        <v>3340</v>
      </c>
      <c r="G241" s="147">
        <f>6674.3-3334.3</f>
        <v>3340</v>
      </c>
      <c r="H241" s="147"/>
      <c r="I241" s="147"/>
      <c r="J241" s="147"/>
      <c r="K241" s="143">
        <f t="shared" si="18"/>
        <v>0</v>
      </c>
      <c r="L241" s="147"/>
      <c r="M241" s="147"/>
      <c r="N241" s="147"/>
      <c r="O241" s="147"/>
      <c r="P241" s="147"/>
      <c r="Q241" s="143">
        <f t="shared" si="19"/>
        <v>3340</v>
      </c>
      <c r="R241" s="7"/>
      <c r="S241" s="92"/>
    </row>
    <row r="242" spans="2:18" ht="14.25" hidden="1">
      <c r="B242" s="140">
        <v>2517300</v>
      </c>
      <c r="C242" s="225" t="s">
        <v>56</v>
      </c>
      <c r="D242" s="141" t="s">
        <v>246</v>
      </c>
      <c r="E242" s="142"/>
      <c r="F242" s="143">
        <f t="shared" si="17"/>
        <v>745</v>
      </c>
      <c r="G242" s="143">
        <f>G243</f>
        <v>745</v>
      </c>
      <c r="H242" s="143">
        <f>H243</f>
        <v>0</v>
      </c>
      <c r="I242" s="143">
        <f>I243</f>
        <v>0</v>
      </c>
      <c r="J242" s="143">
        <f>J243</f>
        <v>0</v>
      </c>
      <c r="K242" s="143">
        <f t="shared" si="18"/>
        <v>0</v>
      </c>
      <c r="L242" s="143">
        <f>L243</f>
        <v>0</v>
      </c>
      <c r="M242" s="143">
        <f>M243</f>
        <v>0</v>
      </c>
      <c r="N242" s="143">
        <f>N243</f>
        <v>0</v>
      </c>
      <c r="O242" s="143">
        <f>O243</f>
        <v>0</v>
      </c>
      <c r="P242" s="143">
        <f>P243</f>
        <v>0</v>
      </c>
      <c r="Q242" s="143">
        <f t="shared" si="19"/>
        <v>745</v>
      </c>
      <c r="R242" s="7"/>
    </row>
    <row r="243" spans="2:18" ht="30" hidden="1">
      <c r="B243" s="145">
        <v>2517370</v>
      </c>
      <c r="C243" s="224" t="s">
        <v>2</v>
      </c>
      <c r="D243" s="144" t="s">
        <v>213</v>
      </c>
      <c r="E243" s="154" t="s">
        <v>219</v>
      </c>
      <c r="F243" s="143">
        <f t="shared" si="17"/>
        <v>745</v>
      </c>
      <c r="G243" s="147">
        <f>G244+G245+G246</f>
        <v>745</v>
      </c>
      <c r="H243" s="147"/>
      <c r="I243" s="147"/>
      <c r="J243" s="147"/>
      <c r="K243" s="143">
        <f t="shared" si="18"/>
        <v>0</v>
      </c>
      <c r="L243" s="147"/>
      <c r="M243" s="147"/>
      <c r="N243" s="147"/>
      <c r="O243" s="147"/>
      <c r="P243" s="147"/>
      <c r="Q243" s="143">
        <f t="shared" si="19"/>
        <v>745</v>
      </c>
      <c r="R243" s="7"/>
    </row>
    <row r="244" spans="2:18" ht="24" hidden="1">
      <c r="B244" s="167"/>
      <c r="C244" s="167"/>
      <c r="D244" s="166" t="s">
        <v>213</v>
      </c>
      <c r="E244" s="151" t="s">
        <v>220</v>
      </c>
      <c r="F244" s="143">
        <f t="shared" si="17"/>
        <v>0</v>
      </c>
      <c r="G244" s="152"/>
      <c r="H244" s="152"/>
      <c r="I244" s="152"/>
      <c r="J244" s="152"/>
      <c r="K244" s="143">
        <f t="shared" si="18"/>
        <v>0</v>
      </c>
      <c r="L244" s="152"/>
      <c r="M244" s="152"/>
      <c r="N244" s="152"/>
      <c r="O244" s="152"/>
      <c r="P244" s="152"/>
      <c r="Q244" s="143">
        <f t="shared" si="19"/>
        <v>0</v>
      </c>
      <c r="R244" s="7"/>
    </row>
    <row r="245" spans="2:18" ht="24" hidden="1">
      <c r="B245" s="167"/>
      <c r="C245" s="167"/>
      <c r="D245" s="166" t="s">
        <v>213</v>
      </c>
      <c r="E245" s="151" t="s">
        <v>220</v>
      </c>
      <c r="F245" s="143">
        <f t="shared" si="17"/>
        <v>0</v>
      </c>
      <c r="G245" s="152"/>
      <c r="H245" s="152"/>
      <c r="I245" s="152"/>
      <c r="J245" s="152"/>
      <c r="K245" s="143">
        <f t="shared" si="18"/>
        <v>0</v>
      </c>
      <c r="L245" s="152"/>
      <c r="M245" s="152"/>
      <c r="N245" s="152"/>
      <c r="O245" s="152"/>
      <c r="P245" s="152"/>
      <c r="Q245" s="143">
        <f t="shared" si="19"/>
        <v>0</v>
      </c>
      <c r="R245" s="7"/>
    </row>
    <row r="246" spans="2:18" ht="24" hidden="1">
      <c r="B246" s="167"/>
      <c r="C246" s="167"/>
      <c r="D246" s="166" t="s">
        <v>213</v>
      </c>
      <c r="E246" s="151" t="s">
        <v>130</v>
      </c>
      <c r="F246" s="143">
        <f t="shared" si="17"/>
        <v>745</v>
      </c>
      <c r="G246" s="152">
        <v>745</v>
      </c>
      <c r="H246" s="152"/>
      <c r="I246" s="152"/>
      <c r="J246" s="152"/>
      <c r="K246" s="143">
        <f t="shared" si="18"/>
        <v>0</v>
      </c>
      <c r="L246" s="152"/>
      <c r="M246" s="152"/>
      <c r="N246" s="152"/>
      <c r="O246" s="152"/>
      <c r="P246" s="152"/>
      <c r="Q246" s="143">
        <f t="shared" si="19"/>
        <v>745</v>
      </c>
      <c r="R246" s="7"/>
    </row>
    <row r="247" spans="2:18" ht="14.25" hidden="1">
      <c r="B247" s="140">
        <v>2518300</v>
      </c>
      <c r="C247" s="140">
        <v>8300</v>
      </c>
      <c r="D247" s="141" t="s">
        <v>57</v>
      </c>
      <c r="E247" s="142"/>
      <c r="F247" s="143">
        <f t="shared" si="17"/>
        <v>0</v>
      </c>
      <c r="G247" s="152">
        <f>G248</f>
        <v>0</v>
      </c>
      <c r="H247" s="152">
        <f>H248</f>
        <v>0</v>
      </c>
      <c r="I247" s="152">
        <f>I248</f>
        <v>0</v>
      </c>
      <c r="J247" s="152">
        <f>J248</f>
        <v>0</v>
      </c>
      <c r="K247" s="143">
        <f t="shared" si="18"/>
        <v>76120.6</v>
      </c>
      <c r="L247" s="152">
        <f>L248</f>
        <v>76120.6</v>
      </c>
      <c r="M247" s="152">
        <f>M248</f>
        <v>0</v>
      </c>
      <c r="N247" s="152">
        <f>N248</f>
        <v>0</v>
      </c>
      <c r="O247" s="152">
        <f>O248</f>
        <v>0</v>
      </c>
      <c r="P247" s="152">
        <f>P248</f>
        <v>0</v>
      </c>
      <c r="Q247" s="143">
        <f t="shared" si="19"/>
        <v>76120.6</v>
      </c>
      <c r="R247" s="7"/>
    </row>
    <row r="248" spans="2:18" ht="30" hidden="1">
      <c r="B248" s="145">
        <v>2518330</v>
      </c>
      <c r="C248" s="145">
        <v>8330</v>
      </c>
      <c r="D248" s="144" t="s">
        <v>221</v>
      </c>
      <c r="E248" s="146" t="s">
        <v>222</v>
      </c>
      <c r="F248" s="143">
        <f t="shared" si="17"/>
        <v>0</v>
      </c>
      <c r="G248" s="143"/>
      <c r="H248" s="143"/>
      <c r="I248" s="143"/>
      <c r="J248" s="143"/>
      <c r="K248" s="143">
        <f t="shared" si="18"/>
        <v>76120.6</v>
      </c>
      <c r="L248" s="147">
        <f>280+75840.6</f>
        <v>76120.6</v>
      </c>
      <c r="M248" s="143"/>
      <c r="N248" s="143"/>
      <c r="O248" s="143"/>
      <c r="P248" s="143"/>
      <c r="Q248" s="143">
        <f t="shared" si="19"/>
        <v>76120.6</v>
      </c>
      <c r="R248" s="7"/>
    </row>
    <row r="249" spans="2:18" ht="14.25" hidden="1">
      <c r="B249" s="140">
        <v>2510100</v>
      </c>
      <c r="C249" s="128" t="s">
        <v>144</v>
      </c>
      <c r="D249" s="141" t="s">
        <v>145</v>
      </c>
      <c r="E249" s="142"/>
      <c r="F249" s="143">
        <f t="shared" si="17"/>
        <v>0</v>
      </c>
      <c r="G249" s="143">
        <f>G250</f>
        <v>0</v>
      </c>
      <c r="H249" s="143">
        <f>H250</f>
        <v>0</v>
      </c>
      <c r="I249" s="143">
        <f>I250</f>
        <v>0</v>
      </c>
      <c r="J249" s="143">
        <f>J250</f>
        <v>0</v>
      </c>
      <c r="K249" s="143">
        <f t="shared" si="18"/>
        <v>0</v>
      </c>
      <c r="L249" s="143">
        <f>L250</f>
        <v>0</v>
      </c>
      <c r="M249" s="143">
        <f>M250</f>
        <v>0</v>
      </c>
      <c r="N249" s="143">
        <f>N250</f>
        <v>0</v>
      </c>
      <c r="O249" s="143">
        <f>O250</f>
        <v>0</v>
      </c>
      <c r="P249" s="143">
        <f>P250</f>
        <v>0</v>
      </c>
      <c r="Q249" s="143">
        <f t="shared" si="19"/>
        <v>0</v>
      </c>
      <c r="R249" s="7"/>
    </row>
    <row r="250" spans="2:18" ht="15" hidden="1">
      <c r="B250" s="145">
        <v>2510180</v>
      </c>
      <c r="C250" s="144" t="s">
        <v>196</v>
      </c>
      <c r="D250" s="144" t="s">
        <v>216</v>
      </c>
      <c r="E250" s="182" t="s">
        <v>218</v>
      </c>
      <c r="F250" s="143">
        <f t="shared" si="17"/>
        <v>0</v>
      </c>
      <c r="G250" s="174"/>
      <c r="H250" s="143"/>
      <c r="I250" s="143"/>
      <c r="J250" s="143"/>
      <c r="K250" s="143">
        <f t="shared" si="18"/>
        <v>0</v>
      </c>
      <c r="L250" s="174"/>
      <c r="M250" s="143"/>
      <c r="N250" s="143"/>
      <c r="O250" s="143"/>
      <c r="P250" s="143"/>
      <c r="Q250" s="143">
        <f t="shared" si="19"/>
        <v>0</v>
      </c>
      <c r="R250" s="7"/>
    </row>
    <row r="251" spans="2:18" ht="24" hidden="1">
      <c r="B251" s="223"/>
      <c r="C251" s="167"/>
      <c r="D251" s="166"/>
      <c r="E251" s="151" t="s">
        <v>131</v>
      </c>
      <c r="F251" s="143">
        <f t="shared" si="17"/>
        <v>0</v>
      </c>
      <c r="G251" s="226"/>
      <c r="H251" s="227"/>
      <c r="I251" s="227"/>
      <c r="J251" s="227"/>
      <c r="K251" s="143">
        <f t="shared" si="18"/>
        <v>0</v>
      </c>
      <c r="L251" s="226"/>
      <c r="M251" s="227"/>
      <c r="N251" s="227"/>
      <c r="O251" s="227"/>
      <c r="P251" s="227"/>
      <c r="Q251" s="143">
        <f t="shared" si="19"/>
        <v>0</v>
      </c>
      <c r="R251" s="7"/>
    </row>
    <row r="252" spans="2:18" ht="24" hidden="1">
      <c r="B252" s="223"/>
      <c r="C252" s="167"/>
      <c r="D252" s="166"/>
      <c r="E252" s="151" t="s">
        <v>252</v>
      </c>
      <c r="F252" s="143">
        <f t="shared" si="17"/>
        <v>0</v>
      </c>
      <c r="G252" s="226"/>
      <c r="H252" s="227"/>
      <c r="I252" s="227"/>
      <c r="J252" s="227"/>
      <c r="K252" s="143">
        <f t="shared" si="18"/>
        <v>0</v>
      </c>
      <c r="L252" s="227"/>
      <c r="M252" s="227"/>
      <c r="N252" s="227"/>
      <c r="O252" s="227"/>
      <c r="P252" s="227"/>
      <c r="Q252" s="143">
        <f t="shared" si="19"/>
        <v>0</v>
      </c>
      <c r="R252" s="7"/>
    </row>
    <row r="253" spans="2:18" ht="15.75" hidden="1">
      <c r="B253" s="140">
        <v>2900000</v>
      </c>
      <c r="C253" s="129" t="s">
        <v>152</v>
      </c>
      <c r="D253" s="130"/>
      <c r="E253" s="131"/>
      <c r="F253" s="143">
        <f t="shared" si="17"/>
        <v>2499.25</v>
      </c>
      <c r="G253" s="143">
        <f>G254</f>
        <v>2499.25</v>
      </c>
      <c r="H253" s="143">
        <f aca="true" t="shared" si="20" ref="H253:J255">H254</f>
        <v>1364.499</v>
      </c>
      <c r="I253" s="143">
        <f t="shared" si="20"/>
        <v>24.82</v>
      </c>
      <c r="J253" s="143">
        <f t="shared" si="20"/>
        <v>0</v>
      </c>
      <c r="K253" s="143">
        <f t="shared" si="18"/>
        <v>0</v>
      </c>
      <c r="L253" s="143">
        <f aca="true" t="shared" si="21" ref="L253:P255">L254</f>
        <v>0</v>
      </c>
      <c r="M253" s="143">
        <f t="shared" si="21"/>
        <v>0</v>
      </c>
      <c r="N253" s="143">
        <f t="shared" si="21"/>
        <v>0</v>
      </c>
      <c r="O253" s="143">
        <f t="shared" si="21"/>
        <v>0</v>
      </c>
      <c r="P253" s="143">
        <f t="shared" si="21"/>
        <v>0</v>
      </c>
      <c r="Q253" s="143">
        <f t="shared" si="19"/>
        <v>2499.25</v>
      </c>
      <c r="R253" s="7"/>
    </row>
    <row r="254" spans="2:18" ht="15" hidden="1">
      <c r="B254" s="207">
        <v>2910000</v>
      </c>
      <c r="C254" s="177" t="s">
        <v>152</v>
      </c>
      <c r="D254" s="178"/>
      <c r="E254" s="179"/>
      <c r="F254" s="143">
        <f t="shared" si="17"/>
        <v>2499.25</v>
      </c>
      <c r="G254" s="159">
        <f>G255</f>
        <v>2499.25</v>
      </c>
      <c r="H254" s="159">
        <f t="shared" si="20"/>
        <v>1364.499</v>
      </c>
      <c r="I254" s="159">
        <f t="shared" si="20"/>
        <v>24.82</v>
      </c>
      <c r="J254" s="159">
        <f t="shared" si="20"/>
        <v>0</v>
      </c>
      <c r="K254" s="143">
        <f t="shared" si="18"/>
        <v>0</v>
      </c>
      <c r="L254" s="159">
        <f t="shared" si="21"/>
        <v>0</v>
      </c>
      <c r="M254" s="159">
        <f t="shared" si="21"/>
        <v>0</v>
      </c>
      <c r="N254" s="159">
        <f t="shared" si="21"/>
        <v>0</v>
      </c>
      <c r="O254" s="159">
        <f t="shared" si="21"/>
        <v>0</v>
      </c>
      <c r="P254" s="159">
        <f t="shared" si="21"/>
        <v>0</v>
      </c>
      <c r="Q254" s="143">
        <f t="shared" si="19"/>
        <v>2499.25</v>
      </c>
      <c r="R254" s="7"/>
    </row>
    <row r="255" spans="2:18" ht="38.25" customHeight="1" hidden="1">
      <c r="B255" s="140">
        <v>2918100</v>
      </c>
      <c r="C255" s="140">
        <v>8100</v>
      </c>
      <c r="D255" s="228" t="s">
        <v>21</v>
      </c>
      <c r="E255" s="229"/>
      <c r="F255" s="143">
        <f t="shared" si="17"/>
        <v>2499.25</v>
      </c>
      <c r="G255" s="143">
        <f>G256</f>
        <v>2499.25</v>
      </c>
      <c r="H255" s="143">
        <f t="shared" si="20"/>
        <v>1364.499</v>
      </c>
      <c r="I255" s="143">
        <f t="shared" si="20"/>
        <v>24.82</v>
      </c>
      <c r="J255" s="143">
        <f t="shared" si="20"/>
        <v>0</v>
      </c>
      <c r="K255" s="143">
        <f t="shared" si="18"/>
        <v>0</v>
      </c>
      <c r="L255" s="143">
        <f t="shared" si="21"/>
        <v>0</v>
      </c>
      <c r="M255" s="143">
        <f t="shared" si="21"/>
        <v>0</v>
      </c>
      <c r="N255" s="143">
        <f t="shared" si="21"/>
        <v>0</v>
      </c>
      <c r="O255" s="143">
        <f t="shared" si="21"/>
        <v>0</v>
      </c>
      <c r="P255" s="143">
        <f t="shared" si="21"/>
        <v>0</v>
      </c>
      <c r="Q255" s="143">
        <f t="shared" si="19"/>
        <v>2499.25</v>
      </c>
      <c r="R255" s="7"/>
    </row>
    <row r="256" spans="2:18" ht="46.5" customHeight="1" hidden="1">
      <c r="B256" s="145">
        <v>2918110</v>
      </c>
      <c r="C256" s="145">
        <v>8110</v>
      </c>
      <c r="D256" s="144" t="s">
        <v>20</v>
      </c>
      <c r="E256" s="230" t="s">
        <v>3</v>
      </c>
      <c r="F256" s="143">
        <f t="shared" si="17"/>
        <v>2499.25</v>
      </c>
      <c r="G256" s="147">
        <v>2499.25</v>
      </c>
      <c r="H256" s="147">
        <v>1364.499</v>
      </c>
      <c r="I256" s="147">
        <v>24.82</v>
      </c>
      <c r="J256" s="147"/>
      <c r="K256" s="143">
        <f t="shared" si="18"/>
        <v>0</v>
      </c>
      <c r="L256" s="147"/>
      <c r="M256" s="147"/>
      <c r="N256" s="147"/>
      <c r="O256" s="147"/>
      <c r="P256" s="147"/>
      <c r="Q256" s="143">
        <f t="shared" si="19"/>
        <v>2499.25</v>
      </c>
      <c r="R256" s="7"/>
    </row>
    <row r="257" spans="2:18" ht="42.75" customHeight="1" hidden="1">
      <c r="B257" s="145"/>
      <c r="C257" s="145"/>
      <c r="D257" s="144"/>
      <c r="E257" s="150"/>
      <c r="F257" s="143">
        <f t="shared" si="17"/>
        <v>0</v>
      </c>
      <c r="G257" s="147"/>
      <c r="H257" s="147"/>
      <c r="I257" s="147"/>
      <c r="J257" s="143"/>
      <c r="K257" s="143">
        <f t="shared" si="18"/>
        <v>0</v>
      </c>
      <c r="L257" s="143"/>
      <c r="M257" s="143"/>
      <c r="N257" s="143"/>
      <c r="O257" s="147"/>
      <c r="P257" s="147"/>
      <c r="Q257" s="143">
        <f t="shared" si="19"/>
        <v>0</v>
      </c>
      <c r="R257" s="7"/>
    </row>
    <row r="258" spans="2:18" ht="15" hidden="1">
      <c r="B258" s="145"/>
      <c r="C258" s="145"/>
      <c r="D258" s="144"/>
      <c r="E258" s="150"/>
      <c r="F258" s="143">
        <f t="shared" si="17"/>
        <v>0</v>
      </c>
      <c r="G258" s="147"/>
      <c r="H258" s="147"/>
      <c r="I258" s="147"/>
      <c r="J258" s="143"/>
      <c r="K258" s="143">
        <f t="shared" si="18"/>
        <v>0</v>
      </c>
      <c r="L258" s="143"/>
      <c r="M258" s="143"/>
      <c r="N258" s="143"/>
      <c r="O258" s="147"/>
      <c r="P258" s="147"/>
      <c r="Q258" s="143">
        <f t="shared" si="19"/>
        <v>0</v>
      </c>
      <c r="R258" s="7"/>
    </row>
    <row r="259" spans="2:18" ht="36" customHeight="1" hidden="1">
      <c r="B259" s="128" t="s">
        <v>398</v>
      </c>
      <c r="C259" s="141" t="s">
        <v>138</v>
      </c>
      <c r="D259" s="176"/>
      <c r="E259" s="142"/>
      <c r="F259" s="143">
        <f aca="true" t="shared" si="22" ref="F259:F268">G259+J259</f>
        <v>7191</v>
      </c>
      <c r="G259" s="143">
        <f>G260</f>
        <v>7191</v>
      </c>
      <c r="H259" s="143">
        <f aca="true" t="shared" si="23" ref="H259:J260">H260</f>
        <v>0</v>
      </c>
      <c r="I259" s="143">
        <f t="shared" si="23"/>
        <v>0</v>
      </c>
      <c r="J259" s="143">
        <f t="shared" si="23"/>
        <v>0</v>
      </c>
      <c r="K259" s="143">
        <f aca="true" t="shared" si="24" ref="K259:K268">L259+O259</f>
        <v>0</v>
      </c>
      <c r="L259" s="143">
        <f aca="true" t="shared" si="25" ref="L259:P260">L260</f>
        <v>0</v>
      </c>
      <c r="M259" s="143">
        <f t="shared" si="25"/>
        <v>0</v>
      </c>
      <c r="N259" s="143">
        <f t="shared" si="25"/>
        <v>0</v>
      </c>
      <c r="O259" s="143">
        <f t="shared" si="25"/>
        <v>0</v>
      </c>
      <c r="P259" s="143">
        <f t="shared" si="25"/>
        <v>0</v>
      </c>
      <c r="Q259" s="143">
        <f aca="true" t="shared" si="26" ref="Q259:Q268">F259+K259</f>
        <v>7191</v>
      </c>
      <c r="R259" s="7"/>
    </row>
    <row r="260" spans="2:18" ht="33.75" customHeight="1" hidden="1">
      <c r="B260" s="134" t="s">
        <v>399</v>
      </c>
      <c r="C260" s="177" t="s">
        <v>138</v>
      </c>
      <c r="D260" s="178"/>
      <c r="E260" s="179"/>
      <c r="F260" s="143">
        <f t="shared" si="22"/>
        <v>7191</v>
      </c>
      <c r="G260" s="159">
        <f>G261</f>
        <v>7191</v>
      </c>
      <c r="H260" s="159">
        <f t="shared" si="23"/>
        <v>0</v>
      </c>
      <c r="I260" s="159">
        <f t="shared" si="23"/>
        <v>0</v>
      </c>
      <c r="J260" s="159">
        <f t="shared" si="23"/>
        <v>0</v>
      </c>
      <c r="K260" s="143">
        <f t="shared" si="24"/>
        <v>0</v>
      </c>
      <c r="L260" s="159">
        <f t="shared" si="25"/>
        <v>0</v>
      </c>
      <c r="M260" s="159">
        <f t="shared" si="25"/>
        <v>0</v>
      </c>
      <c r="N260" s="159">
        <f t="shared" si="25"/>
        <v>0</v>
      </c>
      <c r="O260" s="159">
        <f t="shared" si="25"/>
        <v>0</v>
      </c>
      <c r="P260" s="159">
        <f t="shared" si="25"/>
        <v>0</v>
      </c>
      <c r="Q260" s="143">
        <f t="shared" si="26"/>
        <v>7191</v>
      </c>
      <c r="R260" s="7"/>
    </row>
    <row r="261" spans="2:18" ht="14.25" hidden="1">
      <c r="B261" s="128" t="s">
        <v>400</v>
      </c>
      <c r="C261" s="140">
        <v>8400</v>
      </c>
      <c r="D261" s="141" t="s">
        <v>139</v>
      </c>
      <c r="E261" s="142"/>
      <c r="F261" s="143">
        <f t="shared" si="22"/>
        <v>7191</v>
      </c>
      <c r="G261" s="143">
        <f>G262+G263</f>
        <v>7191</v>
      </c>
      <c r="H261" s="143">
        <f>H262+H263</f>
        <v>0</v>
      </c>
      <c r="I261" s="143">
        <f>I262+I263</f>
        <v>0</v>
      </c>
      <c r="J261" s="143">
        <f>J262+J263</f>
        <v>0</v>
      </c>
      <c r="K261" s="143">
        <f t="shared" si="24"/>
        <v>0</v>
      </c>
      <c r="L261" s="143">
        <f>L262+L263</f>
        <v>0</v>
      </c>
      <c r="M261" s="143">
        <f>M262+M263</f>
        <v>0</v>
      </c>
      <c r="N261" s="143">
        <f>N262+N263</f>
        <v>0</v>
      </c>
      <c r="O261" s="143">
        <f>O262+O263</f>
        <v>0</v>
      </c>
      <c r="P261" s="143">
        <f>P262+P263</f>
        <v>0</v>
      </c>
      <c r="Q261" s="143">
        <f t="shared" si="26"/>
        <v>7191</v>
      </c>
      <c r="R261" s="7"/>
    </row>
    <row r="262" spans="2:18" ht="30" hidden="1">
      <c r="B262" s="144" t="s">
        <v>401</v>
      </c>
      <c r="C262" s="144" t="s">
        <v>364</v>
      </c>
      <c r="D262" s="144" t="s">
        <v>471</v>
      </c>
      <c r="E262" s="168" t="s">
        <v>365</v>
      </c>
      <c r="F262" s="143">
        <f t="shared" si="22"/>
        <v>4323.9</v>
      </c>
      <c r="G262" s="147">
        <f>4297.9+26</f>
        <v>4323.9</v>
      </c>
      <c r="H262" s="147"/>
      <c r="I262" s="147"/>
      <c r="J262" s="147"/>
      <c r="K262" s="143">
        <f t="shared" si="24"/>
        <v>0</v>
      </c>
      <c r="L262" s="147"/>
      <c r="M262" s="147"/>
      <c r="N262" s="147"/>
      <c r="O262" s="147"/>
      <c r="P262" s="147"/>
      <c r="Q262" s="143">
        <f t="shared" si="26"/>
        <v>4323.9</v>
      </c>
      <c r="R262" s="7"/>
    </row>
    <row r="263" spans="2:18" ht="15" hidden="1">
      <c r="B263" s="144" t="s">
        <v>402</v>
      </c>
      <c r="C263" s="144" t="s">
        <v>366</v>
      </c>
      <c r="D263" s="144" t="s">
        <v>363</v>
      </c>
      <c r="E263" s="168" t="s">
        <v>367</v>
      </c>
      <c r="F263" s="143">
        <f t="shared" si="22"/>
        <v>2867.1</v>
      </c>
      <c r="G263" s="147">
        <v>2867.1</v>
      </c>
      <c r="H263" s="143"/>
      <c r="I263" s="143"/>
      <c r="J263" s="143"/>
      <c r="K263" s="143">
        <f t="shared" si="24"/>
        <v>0</v>
      </c>
      <c r="L263" s="143"/>
      <c r="M263" s="143"/>
      <c r="N263" s="143"/>
      <c r="O263" s="143"/>
      <c r="P263" s="143"/>
      <c r="Q263" s="143">
        <f t="shared" si="26"/>
        <v>2867.1</v>
      </c>
      <c r="R263" s="7"/>
    </row>
    <row r="264" spans="2:18" ht="15" hidden="1">
      <c r="B264" s="128"/>
      <c r="C264" s="144"/>
      <c r="D264" s="144"/>
      <c r="E264" s="150"/>
      <c r="F264" s="143">
        <f t="shared" si="22"/>
        <v>0</v>
      </c>
      <c r="G264" s="147"/>
      <c r="H264" s="143"/>
      <c r="I264" s="143"/>
      <c r="J264" s="143"/>
      <c r="K264" s="143">
        <f t="shared" si="24"/>
        <v>0</v>
      </c>
      <c r="L264" s="143"/>
      <c r="M264" s="143"/>
      <c r="N264" s="143"/>
      <c r="O264" s="143"/>
      <c r="P264" s="143"/>
      <c r="Q264" s="143">
        <f t="shared" si="26"/>
        <v>0</v>
      </c>
      <c r="R264" s="7"/>
    </row>
    <row r="265" spans="2:18" ht="12.75" hidden="1">
      <c r="B265" s="231" t="s">
        <v>197</v>
      </c>
      <c r="C265" s="232"/>
      <c r="D265" s="232"/>
      <c r="E265" s="233"/>
      <c r="F265" s="143">
        <f t="shared" si="22"/>
        <v>0</v>
      </c>
      <c r="G265" s="152"/>
      <c r="H265" s="227"/>
      <c r="I265" s="227"/>
      <c r="J265" s="227"/>
      <c r="K265" s="143">
        <f t="shared" si="24"/>
        <v>0</v>
      </c>
      <c r="L265" s="227"/>
      <c r="M265" s="227"/>
      <c r="N265" s="227"/>
      <c r="O265" s="227"/>
      <c r="P265" s="227"/>
      <c r="Q265" s="143">
        <f t="shared" si="26"/>
        <v>0</v>
      </c>
      <c r="R265" s="7"/>
    </row>
    <row r="266" spans="2:18" ht="36" hidden="1">
      <c r="B266" s="223"/>
      <c r="C266" s="167"/>
      <c r="D266" s="166"/>
      <c r="E266" s="151" t="s">
        <v>132</v>
      </c>
      <c r="F266" s="143">
        <f t="shared" si="22"/>
        <v>0</v>
      </c>
      <c r="G266" s="227"/>
      <c r="H266" s="227"/>
      <c r="I266" s="227"/>
      <c r="J266" s="227"/>
      <c r="K266" s="143">
        <f t="shared" si="24"/>
        <v>0</v>
      </c>
      <c r="L266" s="227"/>
      <c r="M266" s="227"/>
      <c r="N266" s="227"/>
      <c r="O266" s="227"/>
      <c r="P266" s="227"/>
      <c r="Q266" s="143">
        <f t="shared" si="26"/>
        <v>0</v>
      </c>
      <c r="R266" s="7"/>
    </row>
    <row r="267" spans="2:18" ht="24" hidden="1">
      <c r="B267" s="223"/>
      <c r="C267" s="167"/>
      <c r="D267" s="166"/>
      <c r="E267" s="151" t="s">
        <v>133</v>
      </c>
      <c r="F267" s="143">
        <f t="shared" si="22"/>
        <v>2317.1</v>
      </c>
      <c r="G267" s="227">
        <v>2317.1</v>
      </c>
      <c r="H267" s="227"/>
      <c r="I267" s="227"/>
      <c r="J267" s="227"/>
      <c r="K267" s="143">
        <f t="shared" si="24"/>
        <v>0</v>
      </c>
      <c r="L267" s="227"/>
      <c r="M267" s="227"/>
      <c r="N267" s="227"/>
      <c r="O267" s="227"/>
      <c r="P267" s="227"/>
      <c r="Q267" s="143">
        <f t="shared" si="26"/>
        <v>2317.1</v>
      </c>
      <c r="R267" s="7"/>
    </row>
    <row r="268" spans="2:18" ht="24" hidden="1">
      <c r="B268" s="223"/>
      <c r="C268" s="167"/>
      <c r="D268" s="166"/>
      <c r="E268" s="151" t="s">
        <v>368</v>
      </c>
      <c r="F268" s="143">
        <f t="shared" si="22"/>
        <v>0</v>
      </c>
      <c r="G268" s="227"/>
      <c r="H268" s="227"/>
      <c r="I268" s="227"/>
      <c r="J268" s="227"/>
      <c r="K268" s="143">
        <f t="shared" si="24"/>
        <v>0</v>
      </c>
      <c r="L268" s="227"/>
      <c r="M268" s="227"/>
      <c r="N268" s="227"/>
      <c r="O268" s="227"/>
      <c r="P268" s="227"/>
      <c r="Q268" s="143">
        <f t="shared" si="26"/>
        <v>0</v>
      </c>
      <c r="R268" s="7"/>
    </row>
    <row r="269" spans="2:19" ht="15" customHeight="1">
      <c r="B269" s="140">
        <v>3700000</v>
      </c>
      <c r="C269" s="234" t="s">
        <v>146</v>
      </c>
      <c r="D269" s="235"/>
      <c r="E269" s="236"/>
      <c r="F269" s="132">
        <f>F270</f>
        <v>6506425.38</v>
      </c>
      <c r="G269" s="132">
        <f aca="true" t="shared" si="27" ref="G269:P269">G270</f>
        <v>6482064.88</v>
      </c>
      <c r="H269" s="132">
        <f t="shared" si="27"/>
        <v>0</v>
      </c>
      <c r="I269" s="132">
        <f t="shared" si="27"/>
        <v>0</v>
      </c>
      <c r="J269" s="132">
        <f t="shared" si="27"/>
        <v>17360.5</v>
      </c>
      <c r="K269" s="132">
        <f t="shared" si="27"/>
        <v>0</v>
      </c>
      <c r="L269" s="132">
        <f t="shared" si="27"/>
        <v>0</v>
      </c>
      <c r="M269" s="132">
        <f t="shared" si="27"/>
        <v>0</v>
      </c>
      <c r="N269" s="132">
        <f t="shared" si="27"/>
        <v>0</v>
      </c>
      <c r="O269" s="132">
        <f t="shared" si="27"/>
        <v>0</v>
      </c>
      <c r="P269" s="132">
        <f t="shared" si="27"/>
        <v>0</v>
      </c>
      <c r="Q269" s="132">
        <f t="shared" si="19"/>
        <v>6506425.38</v>
      </c>
      <c r="R269" s="7"/>
      <c r="S269" s="93"/>
    </row>
    <row r="270" spans="2:18" ht="15">
      <c r="B270" s="207">
        <v>3710000</v>
      </c>
      <c r="C270" s="177" t="s">
        <v>146</v>
      </c>
      <c r="D270" s="178"/>
      <c r="E270" s="179"/>
      <c r="F270" s="132">
        <f>F271+F273</f>
        <v>6506425.38</v>
      </c>
      <c r="G270" s="132">
        <f aca="true" t="shared" si="28" ref="G270:P270">G271+G273</f>
        <v>6482064.88</v>
      </c>
      <c r="H270" s="132">
        <f t="shared" si="28"/>
        <v>0</v>
      </c>
      <c r="I270" s="132">
        <f t="shared" si="28"/>
        <v>0</v>
      </c>
      <c r="J270" s="132">
        <f t="shared" si="28"/>
        <v>17360.5</v>
      </c>
      <c r="K270" s="132">
        <f t="shared" si="28"/>
        <v>0</v>
      </c>
      <c r="L270" s="132">
        <f t="shared" si="28"/>
        <v>0</v>
      </c>
      <c r="M270" s="132">
        <f t="shared" si="28"/>
        <v>0</v>
      </c>
      <c r="N270" s="132">
        <f t="shared" si="28"/>
        <v>0</v>
      </c>
      <c r="O270" s="132">
        <f t="shared" si="28"/>
        <v>0</v>
      </c>
      <c r="P270" s="132">
        <f t="shared" si="28"/>
        <v>0</v>
      </c>
      <c r="Q270" s="132">
        <f t="shared" si="19"/>
        <v>6506425.38</v>
      </c>
      <c r="R270" s="7"/>
    </row>
    <row r="271" spans="2:18" ht="14.25" hidden="1">
      <c r="B271" s="140">
        <v>3718000</v>
      </c>
      <c r="C271" s="140">
        <v>8000</v>
      </c>
      <c r="D271" s="141" t="s">
        <v>22</v>
      </c>
      <c r="E271" s="142"/>
      <c r="F271" s="143">
        <f>F272</f>
        <v>7000</v>
      </c>
      <c r="G271" s="143">
        <f>G272</f>
        <v>0</v>
      </c>
      <c r="H271" s="143"/>
      <c r="I271" s="143"/>
      <c r="J271" s="143"/>
      <c r="K271" s="143">
        <f t="shared" si="18"/>
        <v>0</v>
      </c>
      <c r="L271" s="143"/>
      <c r="M271" s="143"/>
      <c r="N271" s="143"/>
      <c r="O271" s="143"/>
      <c r="P271" s="143"/>
      <c r="Q271" s="143">
        <f t="shared" si="19"/>
        <v>7000</v>
      </c>
      <c r="R271" s="7"/>
    </row>
    <row r="272" spans="2:18" ht="15" hidden="1">
      <c r="B272" s="145">
        <v>3718700</v>
      </c>
      <c r="C272" s="145">
        <v>8700</v>
      </c>
      <c r="D272" s="144" t="s">
        <v>216</v>
      </c>
      <c r="E272" s="150" t="s">
        <v>147</v>
      </c>
      <c r="F272" s="143">
        <v>7000</v>
      </c>
      <c r="G272" s="143"/>
      <c r="H272" s="143"/>
      <c r="I272" s="143"/>
      <c r="J272" s="143"/>
      <c r="K272" s="143">
        <f t="shared" si="18"/>
        <v>0</v>
      </c>
      <c r="L272" s="143"/>
      <c r="M272" s="143"/>
      <c r="N272" s="143"/>
      <c r="O272" s="143"/>
      <c r="P272" s="143"/>
      <c r="Q272" s="143">
        <f t="shared" si="19"/>
        <v>7000</v>
      </c>
      <c r="R272" s="7"/>
    </row>
    <row r="273" spans="2:18" ht="14.25" hidden="1">
      <c r="B273" s="140">
        <v>3719000</v>
      </c>
      <c r="C273" s="140">
        <v>9000</v>
      </c>
      <c r="D273" s="237" t="s">
        <v>23</v>
      </c>
      <c r="E273" s="237"/>
      <c r="F273" s="143">
        <f t="shared" si="17"/>
        <v>6499425.38</v>
      </c>
      <c r="G273" s="143">
        <f>G274+G277+G284+G288+G293+G297+G327+G330</f>
        <v>6482064.88</v>
      </c>
      <c r="H273" s="143">
        <f>H274+H277+H284+H288+H293+H297+H327+H330</f>
        <v>0</v>
      </c>
      <c r="I273" s="143">
        <f>I274+I277+I284+I288+I293+I297+I327+I330</f>
        <v>0</v>
      </c>
      <c r="J273" s="143">
        <f>J274+J277+J284+J288+J293+J297+J327+J330</f>
        <v>17360.5</v>
      </c>
      <c r="K273" s="143">
        <f t="shared" si="18"/>
        <v>0</v>
      </c>
      <c r="L273" s="143">
        <f>L274+L277+L284+L288+L293+L297+L327+L330</f>
        <v>0</v>
      </c>
      <c r="M273" s="143">
        <f>M274+M277+M284+M288+M293+M297+M327+M330</f>
        <v>0</v>
      </c>
      <c r="N273" s="143">
        <f>N274+N277+N284+N288+N293+N297+N327+N330</f>
        <v>0</v>
      </c>
      <c r="O273" s="143">
        <f>O274+O277+O284+O288+O293+O297+O327+O330</f>
        <v>0</v>
      </c>
      <c r="P273" s="143">
        <f>P274+P277+P284+P288+P293+P297+P327+P330</f>
        <v>0</v>
      </c>
      <c r="Q273" s="143">
        <f t="shared" si="19"/>
        <v>6499425.38</v>
      </c>
      <c r="R273" s="7"/>
    </row>
    <row r="274" spans="2:18" ht="14.25" hidden="1">
      <c r="B274" s="140">
        <v>3719100</v>
      </c>
      <c r="C274" s="140">
        <v>9100</v>
      </c>
      <c r="D274" s="237" t="s">
        <v>4</v>
      </c>
      <c r="E274" s="237"/>
      <c r="F274" s="143">
        <f t="shared" si="17"/>
        <v>391462.08</v>
      </c>
      <c r="G274" s="143">
        <f>SUM(G275:G276)</f>
        <v>391462.08</v>
      </c>
      <c r="H274" s="143">
        <f>SUM(H275:H276)</f>
        <v>0</v>
      </c>
      <c r="I274" s="143">
        <f>SUM(I275:I276)</f>
        <v>0</v>
      </c>
      <c r="J274" s="143">
        <f>SUM(J275:J276)</f>
        <v>0</v>
      </c>
      <c r="K274" s="143">
        <f t="shared" si="18"/>
        <v>0</v>
      </c>
      <c r="L274" s="143">
        <f>SUM(L275:L276)</f>
        <v>0</v>
      </c>
      <c r="M274" s="143">
        <f>SUM(M275:M276)</f>
        <v>0</v>
      </c>
      <c r="N274" s="143">
        <f>SUM(N275:N276)</f>
        <v>0</v>
      </c>
      <c r="O274" s="143">
        <f>SUM(O275:O276)</f>
        <v>0</v>
      </c>
      <c r="P274" s="143">
        <f>SUM(P275:P276)</f>
        <v>0</v>
      </c>
      <c r="Q274" s="143">
        <f t="shared" si="19"/>
        <v>391462.08</v>
      </c>
      <c r="R274" s="7"/>
    </row>
    <row r="275" spans="2:18" ht="30" hidden="1">
      <c r="B275" s="145">
        <v>3719120</v>
      </c>
      <c r="C275" s="145">
        <v>9120</v>
      </c>
      <c r="D275" s="144" t="s">
        <v>196</v>
      </c>
      <c r="E275" s="216" t="s">
        <v>24</v>
      </c>
      <c r="F275" s="143">
        <f t="shared" si="17"/>
        <v>0</v>
      </c>
      <c r="G275" s="143"/>
      <c r="H275" s="143"/>
      <c r="I275" s="143"/>
      <c r="J275" s="143"/>
      <c r="K275" s="143">
        <f t="shared" si="18"/>
        <v>0</v>
      </c>
      <c r="L275" s="143"/>
      <c r="M275" s="143"/>
      <c r="N275" s="143"/>
      <c r="O275" s="143"/>
      <c r="P275" s="143"/>
      <c r="Q275" s="143">
        <f t="shared" si="19"/>
        <v>0</v>
      </c>
      <c r="R275" s="7"/>
    </row>
    <row r="276" spans="2:18" ht="78" customHeight="1" hidden="1">
      <c r="B276" s="145">
        <v>3719130</v>
      </c>
      <c r="C276" s="145">
        <v>9130</v>
      </c>
      <c r="D276" s="144" t="s">
        <v>196</v>
      </c>
      <c r="E276" s="216" t="s">
        <v>5</v>
      </c>
      <c r="F276" s="143">
        <f t="shared" si="17"/>
        <v>391462.08</v>
      </c>
      <c r="G276" s="143">
        <v>391462.08</v>
      </c>
      <c r="H276" s="143"/>
      <c r="I276" s="143"/>
      <c r="J276" s="143"/>
      <c r="K276" s="143">
        <f t="shared" si="18"/>
        <v>0</v>
      </c>
      <c r="L276" s="143"/>
      <c r="M276" s="143"/>
      <c r="N276" s="143"/>
      <c r="O276" s="143"/>
      <c r="P276" s="143"/>
      <c r="Q276" s="143">
        <f t="shared" si="19"/>
        <v>391462.08</v>
      </c>
      <c r="R276" s="7"/>
    </row>
    <row r="277" spans="1:18" s="48" customFormat="1" ht="62.25" customHeight="1" hidden="1">
      <c r="A277" s="23"/>
      <c r="B277" s="140">
        <v>3719200</v>
      </c>
      <c r="C277" s="140">
        <v>9200</v>
      </c>
      <c r="D277" s="128"/>
      <c r="E277" s="238" t="s">
        <v>25</v>
      </c>
      <c r="F277" s="143">
        <f t="shared" si="17"/>
        <v>6021369.5</v>
      </c>
      <c r="G277" s="143">
        <f>G278+G279+G280+G281+G282+G283</f>
        <v>6004009</v>
      </c>
      <c r="H277" s="147">
        <f>H278+H279+H280+H281+H282+H283</f>
        <v>0</v>
      </c>
      <c r="I277" s="147">
        <f>I278+I279+I280+I281+I282+I283</f>
        <v>0</v>
      </c>
      <c r="J277" s="143">
        <f>J278+J279+J280+J281+J282+J283</f>
        <v>17360.5</v>
      </c>
      <c r="K277" s="143">
        <f t="shared" si="18"/>
        <v>0</v>
      </c>
      <c r="L277" s="147">
        <f>L278+L279+L280+L281+L282+L283</f>
        <v>0</v>
      </c>
      <c r="M277" s="147">
        <f>M278+M279+M280+M281+M282+M283</f>
        <v>0</v>
      </c>
      <c r="N277" s="147">
        <f>N278+N279+N280+N281+N282+N283</f>
        <v>0</v>
      </c>
      <c r="O277" s="147">
        <f>O278+O279+O280+O281+O282+O283</f>
        <v>0</v>
      </c>
      <c r="P277" s="147">
        <f>P278+P279+P280+P281+P282+P283</f>
        <v>0</v>
      </c>
      <c r="Q277" s="143">
        <f t="shared" si="19"/>
        <v>6021369.5</v>
      </c>
      <c r="R277" s="47"/>
    </row>
    <row r="278" spans="2:18" ht="150" hidden="1">
      <c r="B278" s="145">
        <v>3719210</v>
      </c>
      <c r="C278" s="145">
        <v>9210</v>
      </c>
      <c r="D278" s="144" t="s">
        <v>196</v>
      </c>
      <c r="E278" s="216" t="s">
        <v>486</v>
      </c>
      <c r="F278" s="143">
        <f t="shared" si="17"/>
        <v>3311582.9</v>
      </c>
      <c r="G278" s="147">
        <v>3311582.9</v>
      </c>
      <c r="H278" s="147"/>
      <c r="I278" s="147"/>
      <c r="J278" s="147"/>
      <c r="K278" s="143">
        <f t="shared" si="18"/>
        <v>0</v>
      </c>
      <c r="L278" s="147"/>
      <c r="M278" s="147"/>
      <c r="N278" s="147"/>
      <c r="O278" s="147"/>
      <c r="P278" s="147"/>
      <c r="Q278" s="143">
        <f t="shared" si="19"/>
        <v>3311582.9</v>
      </c>
      <c r="R278" s="7"/>
    </row>
    <row r="279" spans="2:18" ht="92.25" customHeight="1" hidden="1">
      <c r="B279" s="145">
        <v>3719220</v>
      </c>
      <c r="C279" s="145">
        <v>9220</v>
      </c>
      <c r="D279" s="144" t="s">
        <v>196</v>
      </c>
      <c r="E279" s="216" t="s">
        <v>26</v>
      </c>
      <c r="F279" s="143">
        <f t="shared" si="17"/>
        <v>241257.2</v>
      </c>
      <c r="G279" s="147">
        <v>241257.2</v>
      </c>
      <c r="H279" s="147"/>
      <c r="I279" s="147"/>
      <c r="J279" s="147"/>
      <c r="K279" s="143">
        <f t="shared" si="18"/>
        <v>0</v>
      </c>
      <c r="L279" s="147"/>
      <c r="M279" s="147"/>
      <c r="N279" s="147"/>
      <c r="O279" s="147"/>
      <c r="P279" s="147"/>
      <c r="Q279" s="143">
        <f t="shared" si="19"/>
        <v>241257.2</v>
      </c>
      <c r="R279" s="7"/>
    </row>
    <row r="280" spans="2:18" ht="230.25" customHeight="1" hidden="1">
      <c r="B280" s="145">
        <v>3719230</v>
      </c>
      <c r="C280" s="145">
        <v>9230</v>
      </c>
      <c r="D280" s="144" t="s">
        <v>196</v>
      </c>
      <c r="E280" s="219" t="s">
        <v>6</v>
      </c>
      <c r="F280" s="143">
        <f t="shared" si="17"/>
        <v>2407773.9</v>
      </c>
      <c r="G280" s="147">
        <v>2407773.9</v>
      </c>
      <c r="H280" s="147"/>
      <c r="I280" s="147"/>
      <c r="J280" s="147"/>
      <c r="K280" s="143">
        <f t="shared" si="18"/>
        <v>0</v>
      </c>
      <c r="L280" s="147"/>
      <c r="M280" s="147"/>
      <c r="N280" s="147"/>
      <c r="O280" s="147"/>
      <c r="P280" s="147"/>
      <c r="Q280" s="143">
        <f t="shared" si="19"/>
        <v>2407773.9</v>
      </c>
      <c r="R280" s="7"/>
    </row>
    <row r="281" spans="2:18" ht="255" hidden="1">
      <c r="B281" s="145">
        <v>3719240</v>
      </c>
      <c r="C281" s="145">
        <v>9240</v>
      </c>
      <c r="D281" s="144" t="s">
        <v>196</v>
      </c>
      <c r="E281" s="146" t="s">
        <v>27</v>
      </c>
      <c r="F281" s="143">
        <f t="shared" si="17"/>
        <v>0</v>
      </c>
      <c r="G281" s="147"/>
      <c r="H281" s="147"/>
      <c r="I281" s="147"/>
      <c r="J281" s="147"/>
      <c r="K281" s="143">
        <f t="shared" si="18"/>
        <v>0</v>
      </c>
      <c r="L281" s="147"/>
      <c r="M281" s="147"/>
      <c r="N281" s="147"/>
      <c r="O281" s="147"/>
      <c r="P281" s="147"/>
      <c r="Q281" s="143">
        <f t="shared" si="19"/>
        <v>0</v>
      </c>
      <c r="R281" s="7"/>
    </row>
    <row r="282" spans="2:18" ht="185.25" customHeight="1" hidden="1">
      <c r="B282" s="145">
        <v>3719250</v>
      </c>
      <c r="C282" s="145">
        <v>9250</v>
      </c>
      <c r="D282" s="144" t="s">
        <v>196</v>
      </c>
      <c r="E282" s="146" t="s">
        <v>28</v>
      </c>
      <c r="F282" s="143">
        <f t="shared" si="17"/>
        <v>43395</v>
      </c>
      <c r="G282" s="147">
        <v>43395</v>
      </c>
      <c r="H282" s="147"/>
      <c r="I282" s="147"/>
      <c r="J282" s="147"/>
      <c r="K282" s="143">
        <f t="shared" si="18"/>
        <v>0</v>
      </c>
      <c r="L282" s="147"/>
      <c r="M282" s="147"/>
      <c r="N282" s="147"/>
      <c r="O282" s="147"/>
      <c r="P282" s="147"/>
      <c r="Q282" s="143">
        <f t="shared" si="19"/>
        <v>43395</v>
      </c>
      <c r="R282" s="7"/>
    </row>
    <row r="283" spans="2:18" ht="105" hidden="1">
      <c r="B283" s="145">
        <v>3719270</v>
      </c>
      <c r="C283" s="145">
        <v>9270</v>
      </c>
      <c r="D283" s="144" t="s">
        <v>196</v>
      </c>
      <c r="E283" s="146" t="s">
        <v>523</v>
      </c>
      <c r="F283" s="143">
        <f aca="true" t="shared" si="29" ref="F283:F336">G283+J283</f>
        <v>17360.5</v>
      </c>
      <c r="G283" s="147"/>
      <c r="H283" s="147"/>
      <c r="I283" s="147"/>
      <c r="J283" s="147">
        <v>17360.5</v>
      </c>
      <c r="K283" s="143">
        <f aca="true" t="shared" si="30" ref="K283:K336">L283+O283</f>
        <v>0</v>
      </c>
      <c r="L283" s="147"/>
      <c r="M283" s="147"/>
      <c r="N283" s="147"/>
      <c r="O283" s="147"/>
      <c r="P283" s="147"/>
      <c r="Q283" s="143">
        <f aca="true" t="shared" si="31" ref="Q283:Q336">F283+K283</f>
        <v>17360.5</v>
      </c>
      <c r="R283" s="7"/>
    </row>
    <row r="284" spans="2:18" ht="57" hidden="1">
      <c r="B284" s="140">
        <v>3719300</v>
      </c>
      <c r="C284" s="140">
        <v>9300</v>
      </c>
      <c r="D284" s="128" t="s">
        <v>196</v>
      </c>
      <c r="E284" s="239" t="s">
        <v>29</v>
      </c>
      <c r="F284" s="143">
        <f t="shared" si="29"/>
        <v>0</v>
      </c>
      <c r="G284" s="147">
        <f>G285+G286+G287</f>
        <v>0</v>
      </c>
      <c r="H284" s="147">
        <f>H285+H286+H287</f>
        <v>0</v>
      </c>
      <c r="I284" s="147">
        <f>I285+I286+I287</f>
        <v>0</v>
      </c>
      <c r="J284" s="147">
        <f>J285+J286+J287</f>
        <v>0</v>
      </c>
      <c r="K284" s="143">
        <f t="shared" si="30"/>
        <v>0</v>
      </c>
      <c r="L284" s="147">
        <f>L285+L286+L287</f>
        <v>0</v>
      </c>
      <c r="M284" s="147">
        <f>M285+M286+M287</f>
        <v>0</v>
      </c>
      <c r="N284" s="147">
        <f>N285+N286+N287</f>
        <v>0</v>
      </c>
      <c r="O284" s="147">
        <f>O285+O286+O287</f>
        <v>0</v>
      </c>
      <c r="P284" s="147">
        <f>P285+P286+P287</f>
        <v>0</v>
      </c>
      <c r="Q284" s="143">
        <f t="shared" si="31"/>
        <v>0</v>
      </c>
      <c r="R284" s="7"/>
    </row>
    <row r="285" spans="2:18" ht="45" hidden="1">
      <c r="B285" s="145">
        <v>3719310</v>
      </c>
      <c r="C285" s="145">
        <v>9310</v>
      </c>
      <c r="D285" s="144" t="s">
        <v>196</v>
      </c>
      <c r="E285" s="216" t="s">
        <v>30</v>
      </c>
      <c r="F285" s="143">
        <f t="shared" si="29"/>
        <v>0</v>
      </c>
      <c r="G285" s="147"/>
      <c r="H285" s="147"/>
      <c r="I285" s="147"/>
      <c r="J285" s="147"/>
      <c r="K285" s="143">
        <f t="shared" si="30"/>
        <v>0</v>
      </c>
      <c r="L285" s="147"/>
      <c r="M285" s="147"/>
      <c r="N285" s="147"/>
      <c r="O285" s="147"/>
      <c r="P285" s="147"/>
      <c r="Q285" s="143">
        <f t="shared" si="31"/>
        <v>0</v>
      </c>
      <c r="R285" s="7"/>
    </row>
    <row r="286" spans="2:18" ht="45" hidden="1">
      <c r="B286" s="145">
        <v>3719320</v>
      </c>
      <c r="C286" s="145">
        <v>9320</v>
      </c>
      <c r="D286" s="144" t="s">
        <v>196</v>
      </c>
      <c r="E286" s="216" t="s">
        <v>31</v>
      </c>
      <c r="F286" s="143">
        <f t="shared" si="29"/>
        <v>0</v>
      </c>
      <c r="G286" s="147"/>
      <c r="H286" s="147"/>
      <c r="I286" s="147"/>
      <c r="J286" s="147"/>
      <c r="K286" s="143">
        <f t="shared" si="30"/>
        <v>0</v>
      </c>
      <c r="L286" s="147"/>
      <c r="M286" s="147"/>
      <c r="N286" s="147"/>
      <c r="O286" s="147"/>
      <c r="P286" s="147"/>
      <c r="Q286" s="143">
        <f t="shared" si="31"/>
        <v>0</v>
      </c>
      <c r="R286" s="7"/>
    </row>
    <row r="287" spans="2:18" ht="60" hidden="1">
      <c r="B287" s="145">
        <v>3719330</v>
      </c>
      <c r="C287" s="145">
        <v>9330</v>
      </c>
      <c r="D287" s="144" t="s">
        <v>196</v>
      </c>
      <c r="E287" s="216" t="s">
        <v>32</v>
      </c>
      <c r="F287" s="143">
        <f t="shared" si="29"/>
        <v>0</v>
      </c>
      <c r="G287" s="147"/>
      <c r="H287" s="147"/>
      <c r="I287" s="147"/>
      <c r="J287" s="147"/>
      <c r="K287" s="143">
        <f t="shared" si="30"/>
        <v>0</v>
      </c>
      <c r="L287" s="147"/>
      <c r="M287" s="147"/>
      <c r="N287" s="147"/>
      <c r="O287" s="147"/>
      <c r="P287" s="147"/>
      <c r="Q287" s="143">
        <f t="shared" si="31"/>
        <v>0</v>
      </c>
      <c r="R287" s="7"/>
    </row>
    <row r="288" spans="2:18" ht="71.25" hidden="1">
      <c r="B288" s="140">
        <v>3719400</v>
      </c>
      <c r="C288" s="140">
        <v>9400</v>
      </c>
      <c r="D288" s="128"/>
      <c r="E288" s="240" t="s">
        <v>33</v>
      </c>
      <c r="F288" s="143">
        <f t="shared" si="29"/>
        <v>69546.8</v>
      </c>
      <c r="G288" s="143">
        <f>G289+G290+G291+G292</f>
        <v>69546.8</v>
      </c>
      <c r="H288" s="147">
        <f>H289+H290+H291+H292</f>
        <v>0</v>
      </c>
      <c r="I288" s="147">
        <f>I289+I290+I291+I292</f>
        <v>0</v>
      </c>
      <c r="J288" s="147">
        <f>J289+J290+J291+J292</f>
        <v>0</v>
      </c>
      <c r="K288" s="143">
        <f t="shared" si="30"/>
        <v>0</v>
      </c>
      <c r="L288" s="147">
        <f>L289+L290+L291+L292</f>
        <v>0</v>
      </c>
      <c r="M288" s="147">
        <f>M289+M290+M291+M292</f>
        <v>0</v>
      </c>
      <c r="N288" s="147">
        <f>N289+N290+N291+N292</f>
        <v>0</v>
      </c>
      <c r="O288" s="147">
        <f>O289+O290+O291+O292</f>
        <v>0</v>
      </c>
      <c r="P288" s="147">
        <f>P289+P290+P291+P292</f>
        <v>0</v>
      </c>
      <c r="Q288" s="143">
        <f t="shared" si="31"/>
        <v>69546.8</v>
      </c>
      <c r="R288" s="7"/>
    </row>
    <row r="289" spans="2:18" ht="45" customHeight="1" hidden="1">
      <c r="B289" s="145">
        <v>3719410</v>
      </c>
      <c r="C289" s="145">
        <v>9410</v>
      </c>
      <c r="D289" s="144" t="s">
        <v>196</v>
      </c>
      <c r="E289" s="216" t="s">
        <v>34</v>
      </c>
      <c r="F289" s="143">
        <f t="shared" si="29"/>
        <v>28563</v>
      </c>
      <c r="G289" s="147">
        <v>28563</v>
      </c>
      <c r="H289" s="147"/>
      <c r="I289" s="147"/>
      <c r="J289" s="147"/>
      <c r="K289" s="143">
        <f t="shared" si="30"/>
        <v>0</v>
      </c>
      <c r="L289" s="147"/>
      <c r="M289" s="147"/>
      <c r="N289" s="147"/>
      <c r="O289" s="147"/>
      <c r="P289" s="147"/>
      <c r="Q289" s="143">
        <f t="shared" si="31"/>
        <v>28563</v>
      </c>
      <c r="R289" s="7"/>
    </row>
    <row r="290" spans="2:18" ht="45" hidden="1">
      <c r="B290" s="145">
        <v>3719450</v>
      </c>
      <c r="C290" s="145">
        <v>9450</v>
      </c>
      <c r="D290" s="144" t="s">
        <v>196</v>
      </c>
      <c r="E290" s="216" t="s">
        <v>35</v>
      </c>
      <c r="F290" s="143">
        <f t="shared" si="29"/>
        <v>0</v>
      </c>
      <c r="G290" s="147"/>
      <c r="H290" s="147"/>
      <c r="I290" s="147"/>
      <c r="J290" s="147"/>
      <c r="K290" s="143">
        <f t="shared" si="30"/>
        <v>0</v>
      </c>
      <c r="L290" s="147"/>
      <c r="M290" s="147"/>
      <c r="N290" s="147"/>
      <c r="O290" s="147"/>
      <c r="P290" s="147"/>
      <c r="Q290" s="143">
        <f t="shared" si="31"/>
        <v>0</v>
      </c>
      <c r="R290" s="7"/>
    </row>
    <row r="291" spans="2:18" ht="59.25" customHeight="1" hidden="1">
      <c r="B291" s="145">
        <v>3719460</v>
      </c>
      <c r="C291" s="145">
        <v>9460</v>
      </c>
      <c r="D291" s="144" t="s">
        <v>196</v>
      </c>
      <c r="E291" s="216" t="s">
        <v>36</v>
      </c>
      <c r="F291" s="143">
        <f t="shared" si="29"/>
        <v>40983.8</v>
      </c>
      <c r="G291" s="147">
        <v>40983.8</v>
      </c>
      <c r="H291" s="147"/>
      <c r="I291" s="147"/>
      <c r="J291" s="147"/>
      <c r="K291" s="143">
        <f t="shared" si="30"/>
        <v>0</v>
      </c>
      <c r="L291" s="147"/>
      <c r="M291" s="147"/>
      <c r="N291" s="147"/>
      <c r="O291" s="147"/>
      <c r="P291" s="147"/>
      <c r="Q291" s="143">
        <f t="shared" si="31"/>
        <v>40983.8</v>
      </c>
      <c r="R291" s="7"/>
    </row>
    <row r="292" spans="2:18" ht="75" hidden="1">
      <c r="B292" s="145">
        <v>3719480</v>
      </c>
      <c r="C292" s="145">
        <v>9480</v>
      </c>
      <c r="D292" s="144" t="s">
        <v>196</v>
      </c>
      <c r="E292" s="148" t="s">
        <v>37</v>
      </c>
      <c r="F292" s="143">
        <f t="shared" si="29"/>
        <v>0</v>
      </c>
      <c r="G292" s="147"/>
      <c r="H292" s="147"/>
      <c r="I292" s="147"/>
      <c r="J292" s="147"/>
      <c r="K292" s="143">
        <f t="shared" si="30"/>
        <v>0</v>
      </c>
      <c r="L292" s="147"/>
      <c r="M292" s="147"/>
      <c r="N292" s="147"/>
      <c r="O292" s="147"/>
      <c r="P292" s="147"/>
      <c r="Q292" s="143">
        <f t="shared" si="31"/>
        <v>0</v>
      </c>
      <c r="R292" s="7"/>
    </row>
    <row r="293" spans="2:18" ht="85.5" hidden="1">
      <c r="B293" s="140">
        <v>3719500</v>
      </c>
      <c r="C293" s="140">
        <v>9500</v>
      </c>
      <c r="D293" s="128" t="s">
        <v>196</v>
      </c>
      <c r="E293" s="240" t="s">
        <v>39</v>
      </c>
      <c r="F293" s="143">
        <f t="shared" si="29"/>
        <v>0</v>
      </c>
      <c r="G293" s="147">
        <f>G294+G295+G296</f>
        <v>0</v>
      </c>
      <c r="H293" s="147">
        <f>H294+H295+H296</f>
        <v>0</v>
      </c>
      <c r="I293" s="147">
        <f>I294+I295+I296</f>
        <v>0</v>
      </c>
      <c r="J293" s="147">
        <f>J294+J295+J296</f>
        <v>0</v>
      </c>
      <c r="K293" s="143">
        <f t="shared" si="30"/>
        <v>0</v>
      </c>
      <c r="L293" s="147">
        <f>L294+L295+L296</f>
        <v>0</v>
      </c>
      <c r="M293" s="147">
        <f>M294+M295+M296</f>
        <v>0</v>
      </c>
      <c r="N293" s="147">
        <f>N294+N295+N296</f>
        <v>0</v>
      </c>
      <c r="O293" s="147">
        <f>O294+O295+O296</f>
        <v>0</v>
      </c>
      <c r="P293" s="147">
        <f>P294+P295+P296</f>
        <v>0</v>
      </c>
      <c r="Q293" s="143">
        <f t="shared" si="31"/>
        <v>0</v>
      </c>
      <c r="R293" s="7"/>
    </row>
    <row r="294" spans="2:18" ht="60" hidden="1">
      <c r="B294" s="145">
        <v>3719510</v>
      </c>
      <c r="C294" s="145">
        <v>9510</v>
      </c>
      <c r="D294" s="144" t="s">
        <v>196</v>
      </c>
      <c r="E294" s="219" t="s">
        <v>40</v>
      </c>
      <c r="F294" s="143">
        <f t="shared" si="29"/>
        <v>0</v>
      </c>
      <c r="G294" s="147"/>
      <c r="H294" s="147"/>
      <c r="I294" s="147"/>
      <c r="J294" s="147"/>
      <c r="K294" s="143">
        <f t="shared" si="30"/>
        <v>0</v>
      </c>
      <c r="L294" s="147"/>
      <c r="M294" s="147"/>
      <c r="N294" s="147"/>
      <c r="O294" s="147"/>
      <c r="P294" s="147"/>
      <c r="Q294" s="143">
        <f t="shared" si="31"/>
        <v>0</v>
      </c>
      <c r="R294" s="7"/>
    </row>
    <row r="295" spans="2:18" ht="60" hidden="1">
      <c r="B295" s="145">
        <v>3719540</v>
      </c>
      <c r="C295" s="145">
        <v>9540</v>
      </c>
      <c r="D295" s="144" t="s">
        <v>196</v>
      </c>
      <c r="E295" s="146" t="s">
        <v>41</v>
      </c>
      <c r="F295" s="143">
        <f t="shared" si="29"/>
        <v>0</v>
      </c>
      <c r="G295" s="147"/>
      <c r="H295" s="147"/>
      <c r="I295" s="147"/>
      <c r="J295" s="147"/>
      <c r="K295" s="143">
        <f t="shared" si="30"/>
        <v>0</v>
      </c>
      <c r="L295" s="147"/>
      <c r="M295" s="147"/>
      <c r="N295" s="147"/>
      <c r="O295" s="147"/>
      <c r="P295" s="147"/>
      <c r="Q295" s="143">
        <f t="shared" si="31"/>
        <v>0</v>
      </c>
      <c r="R295" s="7"/>
    </row>
    <row r="296" spans="2:18" ht="90" hidden="1">
      <c r="B296" s="145">
        <v>3719570</v>
      </c>
      <c r="C296" s="145">
        <v>9570</v>
      </c>
      <c r="D296" s="144" t="s">
        <v>196</v>
      </c>
      <c r="E296" s="146" t="s">
        <v>42</v>
      </c>
      <c r="F296" s="143">
        <f t="shared" si="29"/>
        <v>0</v>
      </c>
      <c r="G296" s="147"/>
      <c r="H296" s="147"/>
      <c r="I296" s="147"/>
      <c r="J296" s="147"/>
      <c r="K296" s="143">
        <f t="shared" si="30"/>
        <v>0</v>
      </c>
      <c r="L296" s="147"/>
      <c r="M296" s="147"/>
      <c r="N296" s="147"/>
      <c r="O296" s="147"/>
      <c r="P296" s="147"/>
      <c r="Q296" s="143">
        <f t="shared" si="31"/>
        <v>0</v>
      </c>
      <c r="R296" s="7"/>
    </row>
    <row r="297" spans="2:18" ht="28.5" hidden="1">
      <c r="B297" s="140">
        <v>3719800</v>
      </c>
      <c r="C297" s="140">
        <v>9800</v>
      </c>
      <c r="D297" s="128" t="s">
        <v>196</v>
      </c>
      <c r="E297" s="149" t="s">
        <v>38</v>
      </c>
      <c r="F297" s="143">
        <f t="shared" si="29"/>
        <v>0</v>
      </c>
      <c r="G297" s="147"/>
      <c r="H297" s="147"/>
      <c r="I297" s="147"/>
      <c r="J297" s="147"/>
      <c r="K297" s="143">
        <f t="shared" si="30"/>
        <v>0</v>
      </c>
      <c r="L297" s="147"/>
      <c r="M297" s="147"/>
      <c r="N297" s="147"/>
      <c r="O297" s="147"/>
      <c r="P297" s="147"/>
      <c r="Q297" s="143">
        <f t="shared" si="31"/>
        <v>0</v>
      </c>
      <c r="R297" s="7"/>
    </row>
    <row r="298" spans="2:18" ht="45" hidden="1">
      <c r="B298" s="145">
        <v>3719800</v>
      </c>
      <c r="C298" s="145">
        <v>9800</v>
      </c>
      <c r="D298" s="144" t="s">
        <v>196</v>
      </c>
      <c r="E298" s="150" t="s">
        <v>170</v>
      </c>
      <c r="F298" s="143">
        <f t="shared" si="29"/>
        <v>0</v>
      </c>
      <c r="G298" s="147"/>
      <c r="H298" s="147"/>
      <c r="I298" s="147"/>
      <c r="J298" s="147"/>
      <c r="K298" s="143">
        <f t="shared" si="30"/>
        <v>0</v>
      </c>
      <c r="L298" s="147"/>
      <c r="M298" s="147"/>
      <c r="N298" s="147"/>
      <c r="O298" s="147"/>
      <c r="P298" s="147"/>
      <c r="Q298" s="143">
        <f t="shared" si="31"/>
        <v>0</v>
      </c>
      <c r="R298" s="7"/>
    </row>
    <row r="299" spans="2:18" ht="45" hidden="1">
      <c r="B299" s="145">
        <v>3719800</v>
      </c>
      <c r="C299" s="145">
        <v>9800</v>
      </c>
      <c r="D299" s="144" t="s">
        <v>196</v>
      </c>
      <c r="E299" s="150" t="s">
        <v>171</v>
      </c>
      <c r="F299" s="143">
        <f t="shared" si="29"/>
        <v>0</v>
      </c>
      <c r="G299" s="147"/>
      <c r="H299" s="147"/>
      <c r="I299" s="147"/>
      <c r="J299" s="147"/>
      <c r="K299" s="143">
        <f t="shared" si="30"/>
        <v>0</v>
      </c>
      <c r="L299" s="147"/>
      <c r="M299" s="147"/>
      <c r="N299" s="147"/>
      <c r="O299" s="147"/>
      <c r="P299" s="147"/>
      <c r="Q299" s="143">
        <f t="shared" si="31"/>
        <v>0</v>
      </c>
      <c r="R299" s="7"/>
    </row>
    <row r="300" spans="2:18" ht="15" hidden="1">
      <c r="B300" s="241" t="s">
        <v>172</v>
      </c>
      <c r="C300" s="242"/>
      <c r="D300" s="242"/>
      <c r="E300" s="243"/>
      <c r="F300" s="143">
        <f t="shared" si="29"/>
        <v>0</v>
      </c>
      <c r="G300" s="160"/>
      <c r="H300" s="160"/>
      <c r="I300" s="160"/>
      <c r="J300" s="160"/>
      <c r="K300" s="143">
        <f t="shared" si="30"/>
        <v>0</v>
      </c>
      <c r="L300" s="160"/>
      <c r="M300" s="160"/>
      <c r="N300" s="160"/>
      <c r="O300" s="160"/>
      <c r="P300" s="160"/>
      <c r="Q300" s="143">
        <f t="shared" si="31"/>
        <v>0</v>
      </c>
      <c r="R300" s="7"/>
    </row>
    <row r="301" spans="2:18" ht="15" hidden="1">
      <c r="B301" s="241" t="s">
        <v>173</v>
      </c>
      <c r="C301" s="242"/>
      <c r="D301" s="242"/>
      <c r="E301" s="243"/>
      <c r="F301" s="143">
        <f t="shared" si="29"/>
        <v>0</v>
      </c>
      <c r="G301" s="160"/>
      <c r="H301" s="160"/>
      <c r="I301" s="160"/>
      <c r="J301" s="160"/>
      <c r="K301" s="143">
        <f t="shared" si="30"/>
        <v>0</v>
      </c>
      <c r="L301" s="160"/>
      <c r="M301" s="160"/>
      <c r="N301" s="160"/>
      <c r="O301" s="160"/>
      <c r="P301" s="160"/>
      <c r="Q301" s="143">
        <f t="shared" si="31"/>
        <v>0</v>
      </c>
      <c r="R301" s="7"/>
    </row>
    <row r="302" spans="2:18" ht="15" hidden="1">
      <c r="B302" s="241" t="s">
        <v>174</v>
      </c>
      <c r="C302" s="242"/>
      <c r="D302" s="242"/>
      <c r="E302" s="243"/>
      <c r="F302" s="143">
        <f t="shared" si="29"/>
        <v>0</v>
      </c>
      <c r="G302" s="160"/>
      <c r="H302" s="160"/>
      <c r="I302" s="160"/>
      <c r="J302" s="160"/>
      <c r="K302" s="143">
        <f t="shared" si="30"/>
        <v>0</v>
      </c>
      <c r="L302" s="160"/>
      <c r="M302" s="160"/>
      <c r="N302" s="160"/>
      <c r="O302" s="160"/>
      <c r="P302" s="160"/>
      <c r="Q302" s="143">
        <f t="shared" si="31"/>
        <v>0</v>
      </c>
      <c r="R302" s="7"/>
    </row>
    <row r="303" spans="2:18" ht="12.75" hidden="1">
      <c r="B303" s="244" t="s">
        <v>195</v>
      </c>
      <c r="C303" s="245"/>
      <c r="D303" s="245"/>
      <c r="E303" s="246"/>
      <c r="F303" s="143">
        <f t="shared" si="29"/>
        <v>0</v>
      </c>
      <c r="G303" s="160"/>
      <c r="H303" s="160"/>
      <c r="I303" s="160"/>
      <c r="J303" s="160"/>
      <c r="K303" s="143">
        <f t="shared" si="30"/>
        <v>0</v>
      </c>
      <c r="L303" s="160"/>
      <c r="M303" s="160"/>
      <c r="N303" s="160"/>
      <c r="O303" s="160"/>
      <c r="P303" s="160"/>
      <c r="Q303" s="143">
        <f t="shared" si="31"/>
        <v>0</v>
      </c>
      <c r="R303" s="7"/>
    </row>
    <row r="304" spans="2:18" ht="38.25" hidden="1">
      <c r="B304" s="145">
        <v>3719800</v>
      </c>
      <c r="C304" s="145">
        <v>9800</v>
      </c>
      <c r="D304" s="144" t="s">
        <v>196</v>
      </c>
      <c r="E304" s="247" t="s">
        <v>175</v>
      </c>
      <c r="F304" s="143">
        <f t="shared" si="29"/>
        <v>0</v>
      </c>
      <c r="G304" s="147"/>
      <c r="H304" s="147"/>
      <c r="I304" s="147"/>
      <c r="J304" s="147"/>
      <c r="K304" s="143">
        <f t="shared" si="30"/>
        <v>0</v>
      </c>
      <c r="L304" s="147"/>
      <c r="M304" s="147"/>
      <c r="N304" s="147"/>
      <c r="O304" s="147"/>
      <c r="P304" s="147"/>
      <c r="Q304" s="143">
        <f t="shared" si="31"/>
        <v>0</v>
      </c>
      <c r="R304" s="7"/>
    </row>
    <row r="305" spans="2:18" ht="51" hidden="1">
      <c r="B305" s="145">
        <v>3719800</v>
      </c>
      <c r="C305" s="145">
        <v>9800</v>
      </c>
      <c r="D305" s="144" t="s">
        <v>196</v>
      </c>
      <c r="E305" s="247" t="s">
        <v>176</v>
      </c>
      <c r="F305" s="143">
        <f t="shared" si="29"/>
        <v>0</v>
      </c>
      <c r="G305" s="147"/>
      <c r="H305" s="147"/>
      <c r="I305" s="147"/>
      <c r="J305" s="147"/>
      <c r="K305" s="143">
        <f t="shared" si="30"/>
        <v>0</v>
      </c>
      <c r="L305" s="147"/>
      <c r="M305" s="147"/>
      <c r="N305" s="147"/>
      <c r="O305" s="147"/>
      <c r="P305" s="147"/>
      <c r="Q305" s="143">
        <f t="shared" si="31"/>
        <v>0</v>
      </c>
      <c r="R305" s="7"/>
    </row>
    <row r="306" spans="2:18" ht="15" hidden="1">
      <c r="B306" s="241" t="s">
        <v>177</v>
      </c>
      <c r="C306" s="242"/>
      <c r="D306" s="242"/>
      <c r="E306" s="243"/>
      <c r="F306" s="143">
        <f t="shared" si="29"/>
        <v>0</v>
      </c>
      <c r="G306" s="160"/>
      <c r="H306" s="160"/>
      <c r="I306" s="160"/>
      <c r="J306" s="160"/>
      <c r="K306" s="143">
        <f t="shared" si="30"/>
        <v>0</v>
      </c>
      <c r="L306" s="160"/>
      <c r="M306" s="160"/>
      <c r="N306" s="160"/>
      <c r="O306" s="160"/>
      <c r="P306" s="160"/>
      <c r="Q306" s="143">
        <f t="shared" si="31"/>
        <v>0</v>
      </c>
      <c r="R306" s="7"/>
    </row>
    <row r="307" spans="2:18" ht="15" hidden="1">
      <c r="B307" s="241" t="s">
        <v>178</v>
      </c>
      <c r="C307" s="242"/>
      <c r="D307" s="242"/>
      <c r="E307" s="243"/>
      <c r="F307" s="143">
        <f t="shared" si="29"/>
        <v>0</v>
      </c>
      <c r="G307" s="160"/>
      <c r="H307" s="160"/>
      <c r="I307" s="160"/>
      <c r="J307" s="160"/>
      <c r="K307" s="143">
        <f t="shared" si="30"/>
        <v>0</v>
      </c>
      <c r="L307" s="160"/>
      <c r="M307" s="160"/>
      <c r="N307" s="160"/>
      <c r="O307" s="160"/>
      <c r="P307" s="160"/>
      <c r="Q307" s="143">
        <f t="shared" si="31"/>
        <v>0</v>
      </c>
      <c r="R307" s="7"/>
    </row>
    <row r="308" spans="2:18" ht="15" hidden="1">
      <c r="B308" s="241" t="s">
        <v>179</v>
      </c>
      <c r="C308" s="242"/>
      <c r="D308" s="242"/>
      <c r="E308" s="243"/>
      <c r="F308" s="143">
        <f t="shared" si="29"/>
        <v>0</v>
      </c>
      <c r="G308" s="160"/>
      <c r="H308" s="160"/>
      <c r="I308" s="160"/>
      <c r="J308" s="160"/>
      <c r="K308" s="143">
        <f t="shared" si="30"/>
        <v>0</v>
      </c>
      <c r="L308" s="160"/>
      <c r="M308" s="160"/>
      <c r="N308" s="160"/>
      <c r="O308" s="160"/>
      <c r="P308" s="160"/>
      <c r="Q308" s="143">
        <f t="shared" si="31"/>
        <v>0</v>
      </c>
      <c r="R308" s="7"/>
    </row>
    <row r="309" spans="2:18" ht="15" hidden="1">
      <c r="B309" s="248" t="s">
        <v>180</v>
      </c>
      <c r="C309" s="249"/>
      <c r="D309" s="249"/>
      <c r="E309" s="250"/>
      <c r="F309" s="143">
        <f t="shared" si="29"/>
        <v>0</v>
      </c>
      <c r="G309" s="160"/>
      <c r="H309" s="160"/>
      <c r="I309" s="160"/>
      <c r="J309" s="160"/>
      <c r="K309" s="143">
        <f t="shared" si="30"/>
        <v>0</v>
      </c>
      <c r="L309" s="160"/>
      <c r="M309" s="160"/>
      <c r="N309" s="160"/>
      <c r="O309" s="160"/>
      <c r="P309" s="160"/>
      <c r="Q309" s="143">
        <f t="shared" si="31"/>
        <v>0</v>
      </c>
      <c r="R309" s="7"/>
    </row>
    <row r="310" spans="2:18" ht="15" hidden="1">
      <c r="B310" s="241" t="s">
        <v>181</v>
      </c>
      <c r="C310" s="242"/>
      <c r="D310" s="242"/>
      <c r="E310" s="243"/>
      <c r="F310" s="143">
        <f t="shared" si="29"/>
        <v>0</v>
      </c>
      <c r="G310" s="160"/>
      <c r="H310" s="160"/>
      <c r="I310" s="160"/>
      <c r="J310" s="160"/>
      <c r="K310" s="143">
        <f t="shared" si="30"/>
        <v>0</v>
      </c>
      <c r="L310" s="160"/>
      <c r="M310" s="160"/>
      <c r="N310" s="160"/>
      <c r="O310" s="160"/>
      <c r="P310" s="160"/>
      <c r="Q310" s="143">
        <f t="shared" si="31"/>
        <v>0</v>
      </c>
      <c r="R310" s="7"/>
    </row>
    <row r="311" spans="2:18" ht="15" hidden="1">
      <c r="B311" s="241" t="s">
        <v>193</v>
      </c>
      <c r="C311" s="242"/>
      <c r="D311" s="242"/>
      <c r="E311" s="243"/>
      <c r="F311" s="143">
        <f t="shared" si="29"/>
        <v>0</v>
      </c>
      <c r="G311" s="160"/>
      <c r="H311" s="160"/>
      <c r="I311" s="160"/>
      <c r="J311" s="160"/>
      <c r="K311" s="143">
        <f t="shared" si="30"/>
        <v>0</v>
      </c>
      <c r="L311" s="160"/>
      <c r="M311" s="160"/>
      <c r="N311" s="160"/>
      <c r="O311" s="160"/>
      <c r="P311" s="160"/>
      <c r="Q311" s="143">
        <f t="shared" si="31"/>
        <v>0</v>
      </c>
      <c r="R311" s="7"/>
    </row>
    <row r="312" spans="2:18" ht="15" hidden="1">
      <c r="B312" s="241" t="s">
        <v>182</v>
      </c>
      <c r="C312" s="242"/>
      <c r="D312" s="242"/>
      <c r="E312" s="243"/>
      <c r="F312" s="143">
        <f t="shared" si="29"/>
        <v>0</v>
      </c>
      <c r="G312" s="160"/>
      <c r="H312" s="160"/>
      <c r="I312" s="160"/>
      <c r="J312" s="160"/>
      <c r="K312" s="143">
        <f t="shared" si="30"/>
        <v>0</v>
      </c>
      <c r="L312" s="160"/>
      <c r="M312" s="160"/>
      <c r="N312" s="160"/>
      <c r="O312" s="160"/>
      <c r="P312" s="160"/>
      <c r="Q312" s="143">
        <f t="shared" si="31"/>
        <v>0</v>
      </c>
      <c r="R312" s="7"/>
    </row>
    <row r="313" spans="2:18" ht="15" hidden="1">
      <c r="B313" s="241" t="s">
        <v>183</v>
      </c>
      <c r="C313" s="242"/>
      <c r="D313" s="242"/>
      <c r="E313" s="243"/>
      <c r="F313" s="143">
        <f t="shared" si="29"/>
        <v>0</v>
      </c>
      <c r="G313" s="160"/>
      <c r="H313" s="160"/>
      <c r="I313" s="160"/>
      <c r="J313" s="160"/>
      <c r="K313" s="143">
        <f t="shared" si="30"/>
        <v>0</v>
      </c>
      <c r="L313" s="160"/>
      <c r="M313" s="160"/>
      <c r="N313" s="160"/>
      <c r="O313" s="160"/>
      <c r="P313" s="160"/>
      <c r="Q313" s="143">
        <f t="shared" si="31"/>
        <v>0</v>
      </c>
      <c r="R313" s="7"/>
    </row>
    <row r="314" spans="2:18" ht="15" hidden="1">
      <c r="B314" s="241" t="s">
        <v>184</v>
      </c>
      <c r="C314" s="242"/>
      <c r="D314" s="242"/>
      <c r="E314" s="243"/>
      <c r="F314" s="143">
        <f t="shared" si="29"/>
        <v>0</v>
      </c>
      <c r="G314" s="160"/>
      <c r="H314" s="160"/>
      <c r="I314" s="160"/>
      <c r="J314" s="160"/>
      <c r="K314" s="143">
        <f t="shared" si="30"/>
        <v>0</v>
      </c>
      <c r="L314" s="160"/>
      <c r="M314" s="160"/>
      <c r="N314" s="160"/>
      <c r="O314" s="160"/>
      <c r="P314" s="160"/>
      <c r="Q314" s="143">
        <f t="shared" si="31"/>
        <v>0</v>
      </c>
      <c r="R314" s="7"/>
    </row>
    <row r="315" spans="2:18" ht="15" hidden="1">
      <c r="B315" s="241" t="s">
        <v>204</v>
      </c>
      <c r="C315" s="242"/>
      <c r="D315" s="242"/>
      <c r="E315" s="243"/>
      <c r="F315" s="143">
        <f t="shared" si="29"/>
        <v>0</v>
      </c>
      <c r="G315" s="160"/>
      <c r="H315" s="160"/>
      <c r="I315" s="160"/>
      <c r="J315" s="160"/>
      <c r="K315" s="143">
        <f t="shared" si="30"/>
        <v>0</v>
      </c>
      <c r="L315" s="160"/>
      <c r="M315" s="160"/>
      <c r="N315" s="160"/>
      <c r="O315" s="160"/>
      <c r="P315" s="160"/>
      <c r="Q315" s="143">
        <f t="shared" si="31"/>
        <v>0</v>
      </c>
      <c r="R315" s="7"/>
    </row>
    <row r="316" spans="2:18" ht="15" hidden="1">
      <c r="B316" s="241" t="s">
        <v>185</v>
      </c>
      <c r="C316" s="242"/>
      <c r="D316" s="242"/>
      <c r="E316" s="243"/>
      <c r="F316" s="143">
        <f t="shared" si="29"/>
        <v>0</v>
      </c>
      <c r="G316" s="160"/>
      <c r="H316" s="160"/>
      <c r="I316" s="160"/>
      <c r="J316" s="160"/>
      <c r="K316" s="143">
        <f t="shared" si="30"/>
        <v>0</v>
      </c>
      <c r="L316" s="160"/>
      <c r="M316" s="160"/>
      <c r="N316" s="160"/>
      <c r="O316" s="160"/>
      <c r="P316" s="160"/>
      <c r="Q316" s="143">
        <f t="shared" si="31"/>
        <v>0</v>
      </c>
      <c r="R316" s="7"/>
    </row>
    <row r="317" spans="2:18" ht="15" hidden="1">
      <c r="B317" s="241" t="s">
        <v>186</v>
      </c>
      <c r="C317" s="242"/>
      <c r="D317" s="242"/>
      <c r="E317" s="243"/>
      <c r="F317" s="143">
        <f t="shared" si="29"/>
        <v>0</v>
      </c>
      <c r="G317" s="160"/>
      <c r="H317" s="160"/>
      <c r="I317" s="160"/>
      <c r="J317" s="160"/>
      <c r="K317" s="143">
        <f t="shared" si="30"/>
        <v>0</v>
      </c>
      <c r="L317" s="160"/>
      <c r="M317" s="160"/>
      <c r="N317" s="160"/>
      <c r="O317" s="160"/>
      <c r="P317" s="160"/>
      <c r="Q317" s="143">
        <f t="shared" si="31"/>
        <v>0</v>
      </c>
      <c r="R317" s="7"/>
    </row>
    <row r="318" spans="2:18" ht="15" hidden="1">
      <c r="B318" s="241" t="s">
        <v>187</v>
      </c>
      <c r="C318" s="242"/>
      <c r="D318" s="242"/>
      <c r="E318" s="243"/>
      <c r="F318" s="143">
        <f t="shared" si="29"/>
        <v>0</v>
      </c>
      <c r="G318" s="160"/>
      <c r="H318" s="160"/>
      <c r="I318" s="160"/>
      <c r="J318" s="160"/>
      <c r="K318" s="143">
        <f t="shared" si="30"/>
        <v>0</v>
      </c>
      <c r="L318" s="160"/>
      <c r="M318" s="160"/>
      <c r="N318" s="160"/>
      <c r="O318" s="160"/>
      <c r="P318" s="160"/>
      <c r="Q318" s="143">
        <f t="shared" si="31"/>
        <v>0</v>
      </c>
      <c r="R318" s="7"/>
    </row>
    <row r="319" spans="2:18" ht="15" hidden="1">
      <c r="B319" s="241" t="s">
        <v>188</v>
      </c>
      <c r="C319" s="242"/>
      <c r="D319" s="242"/>
      <c r="E319" s="243"/>
      <c r="F319" s="143">
        <f t="shared" si="29"/>
        <v>0</v>
      </c>
      <c r="G319" s="160"/>
      <c r="H319" s="160"/>
      <c r="I319" s="160"/>
      <c r="J319" s="160"/>
      <c r="K319" s="143">
        <f t="shared" si="30"/>
        <v>0</v>
      </c>
      <c r="L319" s="160"/>
      <c r="M319" s="160"/>
      <c r="N319" s="160"/>
      <c r="O319" s="160"/>
      <c r="P319" s="160"/>
      <c r="Q319" s="143">
        <f t="shared" si="31"/>
        <v>0</v>
      </c>
      <c r="R319" s="7"/>
    </row>
    <row r="320" spans="2:18" ht="15" hidden="1">
      <c r="B320" s="241" t="s">
        <v>189</v>
      </c>
      <c r="C320" s="242"/>
      <c r="D320" s="242"/>
      <c r="E320" s="243"/>
      <c r="F320" s="143">
        <f t="shared" si="29"/>
        <v>0</v>
      </c>
      <c r="G320" s="160"/>
      <c r="H320" s="160"/>
      <c r="I320" s="160"/>
      <c r="J320" s="160"/>
      <c r="K320" s="143">
        <f t="shared" si="30"/>
        <v>0</v>
      </c>
      <c r="L320" s="160"/>
      <c r="M320" s="160"/>
      <c r="N320" s="160"/>
      <c r="O320" s="160"/>
      <c r="P320" s="160"/>
      <c r="Q320" s="143">
        <f t="shared" si="31"/>
        <v>0</v>
      </c>
      <c r="R320" s="7"/>
    </row>
    <row r="321" spans="2:18" ht="15" hidden="1">
      <c r="B321" s="241" t="s">
        <v>205</v>
      </c>
      <c r="C321" s="242"/>
      <c r="D321" s="242"/>
      <c r="E321" s="243"/>
      <c r="F321" s="143">
        <f t="shared" si="29"/>
        <v>0</v>
      </c>
      <c r="G321" s="160"/>
      <c r="H321" s="160"/>
      <c r="I321" s="160"/>
      <c r="J321" s="160"/>
      <c r="K321" s="143">
        <f t="shared" si="30"/>
        <v>0</v>
      </c>
      <c r="L321" s="160"/>
      <c r="M321" s="160"/>
      <c r="N321" s="160"/>
      <c r="O321" s="160"/>
      <c r="P321" s="160"/>
      <c r="Q321" s="143">
        <f t="shared" si="31"/>
        <v>0</v>
      </c>
      <c r="R321" s="7"/>
    </row>
    <row r="322" spans="2:18" ht="15" hidden="1">
      <c r="B322" s="241" t="s">
        <v>190</v>
      </c>
      <c r="C322" s="242"/>
      <c r="D322" s="242"/>
      <c r="E322" s="243"/>
      <c r="F322" s="143">
        <f t="shared" si="29"/>
        <v>0</v>
      </c>
      <c r="G322" s="160"/>
      <c r="H322" s="160"/>
      <c r="I322" s="160"/>
      <c r="J322" s="160"/>
      <c r="K322" s="143">
        <f t="shared" si="30"/>
        <v>0</v>
      </c>
      <c r="L322" s="160"/>
      <c r="M322" s="160"/>
      <c r="N322" s="160"/>
      <c r="O322" s="160"/>
      <c r="P322" s="160"/>
      <c r="Q322" s="143">
        <f t="shared" si="31"/>
        <v>0</v>
      </c>
      <c r="R322" s="7"/>
    </row>
    <row r="323" spans="2:18" ht="15" hidden="1">
      <c r="B323" s="241" t="s">
        <v>111</v>
      </c>
      <c r="C323" s="242"/>
      <c r="D323" s="242"/>
      <c r="E323" s="243"/>
      <c r="F323" s="143">
        <f t="shared" si="29"/>
        <v>0</v>
      </c>
      <c r="G323" s="160"/>
      <c r="H323" s="160"/>
      <c r="I323" s="160"/>
      <c r="J323" s="160"/>
      <c r="K323" s="143">
        <f t="shared" si="30"/>
        <v>0</v>
      </c>
      <c r="L323" s="160"/>
      <c r="M323" s="160"/>
      <c r="N323" s="160"/>
      <c r="O323" s="160"/>
      <c r="P323" s="160"/>
      <c r="Q323" s="143">
        <f t="shared" si="31"/>
        <v>0</v>
      </c>
      <c r="R323" s="7"/>
    </row>
    <row r="324" spans="2:18" ht="12.75" hidden="1">
      <c r="B324" s="244" t="s">
        <v>191</v>
      </c>
      <c r="C324" s="245"/>
      <c r="D324" s="245"/>
      <c r="E324" s="246"/>
      <c r="F324" s="143">
        <f t="shared" si="29"/>
        <v>0</v>
      </c>
      <c r="G324" s="160"/>
      <c r="H324" s="160"/>
      <c r="I324" s="160"/>
      <c r="J324" s="160"/>
      <c r="K324" s="143">
        <f t="shared" si="30"/>
        <v>0</v>
      </c>
      <c r="L324" s="160"/>
      <c r="M324" s="160"/>
      <c r="N324" s="160"/>
      <c r="O324" s="160"/>
      <c r="P324" s="160"/>
      <c r="Q324" s="143">
        <f t="shared" si="31"/>
        <v>0</v>
      </c>
      <c r="R324" s="7"/>
    </row>
    <row r="325" spans="2:18" ht="63.75" hidden="1">
      <c r="B325" s="145">
        <v>3719800</v>
      </c>
      <c r="C325" s="145">
        <v>9800</v>
      </c>
      <c r="D325" s="144" t="s">
        <v>196</v>
      </c>
      <c r="E325" s="247" t="s">
        <v>192</v>
      </c>
      <c r="F325" s="143">
        <f t="shared" si="29"/>
        <v>0</v>
      </c>
      <c r="G325" s="147"/>
      <c r="H325" s="147"/>
      <c r="I325" s="147"/>
      <c r="J325" s="147"/>
      <c r="K325" s="143">
        <f t="shared" si="30"/>
        <v>0</v>
      </c>
      <c r="L325" s="147"/>
      <c r="M325" s="147"/>
      <c r="N325" s="147"/>
      <c r="O325" s="147"/>
      <c r="P325" s="147"/>
      <c r="Q325" s="143">
        <f t="shared" si="31"/>
        <v>0</v>
      </c>
      <c r="R325" s="7"/>
    </row>
    <row r="326" spans="2:18" ht="25.5" hidden="1">
      <c r="B326" s="145">
        <v>3719800</v>
      </c>
      <c r="C326" s="145">
        <v>9800</v>
      </c>
      <c r="D326" s="144" t="s">
        <v>196</v>
      </c>
      <c r="E326" s="247" t="s">
        <v>201</v>
      </c>
      <c r="F326" s="143">
        <f t="shared" si="29"/>
        <v>0</v>
      </c>
      <c r="G326" s="147"/>
      <c r="H326" s="147"/>
      <c r="I326" s="147"/>
      <c r="J326" s="147"/>
      <c r="K326" s="143">
        <f t="shared" si="30"/>
        <v>0</v>
      </c>
      <c r="L326" s="147"/>
      <c r="M326" s="147"/>
      <c r="N326" s="147"/>
      <c r="O326" s="147"/>
      <c r="P326" s="147"/>
      <c r="Q326" s="143">
        <f t="shared" si="31"/>
        <v>0</v>
      </c>
      <c r="R326" s="7"/>
    </row>
    <row r="327" spans="1:18" ht="57" customHeight="1" hidden="1">
      <c r="A327" s="59" t="s">
        <v>202</v>
      </c>
      <c r="B327" s="140">
        <v>3719600</v>
      </c>
      <c r="C327" s="140">
        <v>9600</v>
      </c>
      <c r="D327" s="128" t="s">
        <v>196</v>
      </c>
      <c r="E327" s="240" t="s">
        <v>43</v>
      </c>
      <c r="F327" s="143">
        <f t="shared" si="29"/>
        <v>0</v>
      </c>
      <c r="G327" s="147">
        <f>G328+G329</f>
        <v>0</v>
      </c>
      <c r="H327" s="147">
        <f>H328+H329</f>
        <v>0</v>
      </c>
      <c r="I327" s="147">
        <f>I328+I329</f>
        <v>0</v>
      </c>
      <c r="J327" s="147">
        <f>J328+J329</f>
        <v>0</v>
      </c>
      <c r="K327" s="143">
        <f t="shared" si="30"/>
        <v>0</v>
      </c>
      <c r="L327" s="147">
        <f>L328+L329</f>
        <v>0</v>
      </c>
      <c r="M327" s="147">
        <f>M328+M329</f>
        <v>0</v>
      </c>
      <c r="N327" s="147">
        <f>N328+N329</f>
        <v>0</v>
      </c>
      <c r="O327" s="147">
        <f>O328+O329</f>
        <v>0</v>
      </c>
      <c r="P327" s="147">
        <f>P328+P329</f>
        <v>0</v>
      </c>
      <c r="Q327" s="143">
        <f t="shared" si="31"/>
        <v>0</v>
      </c>
      <c r="R327" s="7"/>
    </row>
    <row r="328" spans="2:18" ht="255" hidden="1">
      <c r="B328" s="145">
        <v>3719610</v>
      </c>
      <c r="C328" s="145">
        <v>9610</v>
      </c>
      <c r="D328" s="144" t="s">
        <v>196</v>
      </c>
      <c r="E328" s="216" t="s">
        <v>44</v>
      </c>
      <c r="F328" s="143">
        <f t="shared" si="29"/>
        <v>0</v>
      </c>
      <c r="G328" s="147"/>
      <c r="H328" s="147"/>
      <c r="I328" s="147"/>
      <c r="J328" s="147"/>
      <c r="K328" s="143">
        <f t="shared" si="30"/>
        <v>0</v>
      </c>
      <c r="L328" s="147"/>
      <c r="M328" s="147"/>
      <c r="N328" s="147"/>
      <c r="O328" s="147"/>
      <c r="P328" s="147"/>
      <c r="Q328" s="143">
        <f t="shared" si="31"/>
        <v>0</v>
      </c>
      <c r="R328" s="7"/>
    </row>
    <row r="329" spans="2:18" ht="60" hidden="1">
      <c r="B329" s="145">
        <v>3719620</v>
      </c>
      <c r="C329" s="145">
        <v>9620</v>
      </c>
      <c r="D329" s="144" t="s">
        <v>196</v>
      </c>
      <c r="E329" s="216" t="s">
        <v>45</v>
      </c>
      <c r="F329" s="143">
        <f t="shared" si="29"/>
        <v>0</v>
      </c>
      <c r="G329" s="174"/>
      <c r="H329" s="174"/>
      <c r="I329" s="174"/>
      <c r="J329" s="174"/>
      <c r="K329" s="143">
        <f t="shared" si="30"/>
        <v>0</v>
      </c>
      <c r="L329" s="174"/>
      <c r="M329" s="174"/>
      <c r="N329" s="174"/>
      <c r="O329" s="174"/>
      <c r="P329" s="174"/>
      <c r="Q329" s="143">
        <f t="shared" si="31"/>
        <v>0</v>
      </c>
      <c r="R329" s="7"/>
    </row>
    <row r="330" spans="2:18" ht="57" hidden="1">
      <c r="B330" s="140">
        <v>3719700</v>
      </c>
      <c r="C330" s="140">
        <v>9700</v>
      </c>
      <c r="D330" s="128"/>
      <c r="E330" s="238" t="s">
        <v>46</v>
      </c>
      <c r="F330" s="143">
        <f t="shared" si="29"/>
        <v>17047</v>
      </c>
      <c r="G330" s="143">
        <f>SUM(G331:G336)</f>
        <v>17047</v>
      </c>
      <c r="H330" s="174">
        <f>SUM(H331:H336)</f>
        <v>0</v>
      </c>
      <c r="I330" s="174">
        <f>SUM(I331:I336)</f>
        <v>0</v>
      </c>
      <c r="J330" s="174">
        <f>SUM(J331:J336)</f>
        <v>0</v>
      </c>
      <c r="K330" s="143">
        <f t="shared" si="30"/>
        <v>0</v>
      </c>
      <c r="L330" s="174">
        <f>SUM(L331:L336)</f>
        <v>0</v>
      </c>
      <c r="M330" s="174">
        <f>SUM(M331:M336)</f>
        <v>0</v>
      </c>
      <c r="N330" s="174">
        <f>SUM(N331:N336)</f>
        <v>0</v>
      </c>
      <c r="O330" s="174">
        <f>SUM(O331:O336)</f>
        <v>0</v>
      </c>
      <c r="P330" s="174">
        <f>SUM(P331:P336)</f>
        <v>0</v>
      </c>
      <c r="Q330" s="143">
        <f t="shared" si="31"/>
        <v>17047</v>
      </c>
      <c r="R330" s="7"/>
    </row>
    <row r="331" spans="2:18" ht="33" customHeight="1" hidden="1">
      <c r="B331" s="145">
        <v>3719700</v>
      </c>
      <c r="C331" s="145">
        <v>9720</v>
      </c>
      <c r="D331" s="144" t="s">
        <v>196</v>
      </c>
      <c r="E331" s="216" t="s">
        <v>47</v>
      </c>
      <c r="F331" s="143">
        <f t="shared" si="29"/>
        <v>0</v>
      </c>
      <c r="G331" s="147"/>
      <c r="H331" s="147"/>
      <c r="I331" s="147"/>
      <c r="J331" s="147"/>
      <c r="K331" s="143">
        <f t="shared" si="30"/>
        <v>0</v>
      </c>
      <c r="L331" s="147"/>
      <c r="M331" s="147"/>
      <c r="N331" s="147"/>
      <c r="O331" s="147"/>
      <c r="P331" s="147"/>
      <c r="Q331" s="143">
        <f t="shared" si="31"/>
        <v>0</v>
      </c>
      <c r="R331" s="7"/>
    </row>
    <row r="332" spans="2:18" ht="30" hidden="1">
      <c r="B332" s="145">
        <v>3719700</v>
      </c>
      <c r="C332" s="145">
        <v>9730</v>
      </c>
      <c r="D332" s="144" t="s">
        <v>196</v>
      </c>
      <c r="E332" s="216" t="s">
        <v>48</v>
      </c>
      <c r="F332" s="143">
        <f t="shared" si="29"/>
        <v>0</v>
      </c>
      <c r="G332" s="147"/>
      <c r="H332" s="147"/>
      <c r="I332" s="147"/>
      <c r="J332" s="147"/>
      <c r="K332" s="143">
        <f t="shared" si="30"/>
        <v>0</v>
      </c>
      <c r="L332" s="147"/>
      <c r="M332" s="147"/>
      <c r="N332" s="147"/>
      <c r="O332" s="147"/>
      <c r="P332" s="147"/>
      <c r="Q332" s="143">
        <f t="shared" si="31"/>
        <v>0</v>
      </c>
      <c r="R332" s="7"/>
    </row>
    <row r="333" spans="2:18" ht="29.25" customHeight="1" hidden="1">
      <c r="B333" s="145">
        <v>3719700</v>
      </c>
      <c r="C333" s="145">
        <v>9740</v>
      </c>
      <c r="D333" s="144" t="s">
        <v>196</v>
      </c>
      <c r="E333" s="216" t="s">
        <v>49</v>
      </c>
      <c r="F333" s="143">
        <f t="shared" si="29"/>
        <v>0</v>
      </c>
      <c r="G333" s="147"/>
      <c r="H333" s="147"/>
      <c r="I333" s="147"/>
      <c r="J333" s="147"/>
      <c r="K333" s="143">
        <f t="shared" si="30"/>
        <v>0</v>
      </c>
      <c r="L333" s="147"/>
      <c r="M333" s="147"/>
      <c r="N333" s="147"/>
      <c r="O333" s="147"/>
      <c r="P333" s="147"/>
      <c r="Q333" s="143">
        <f t="shared" si="31"/>
        <v>0</v>
      </c>
      <c r="R333" s="7"/>
    </row>
    <row r="334" spans="2:18" ht="30.75" customHeight="1" hidden="1">
      <c r="B334" s="145">
        <v>3719700</v>
      </c>
      <c r="C334" s="145">
        <v>9750</v>
      </c>
      <c r="D334" s="144" t="s">
        <v>196</v>
      </c>
      <c r="E334" s="216" t="s">
        <v>50</v>
      </c>
      <c r="F334" s="143">
        <f t="shared" si="29"/>
        <v>0</v>
      </c>
      <c r="G334" s="147"/>
      <c r="H334" s="147"/>
      <c r="I334" s="147"/>
      <c r="J334" s="147"/>
      <c r="K334" s="143">
        <f t="shared" si="30"/>
        <v>0</v>
      </c>
      <c r="L334" s="147"/>
      <c r="M334" s="147"/>
      <c r="N334" s="147"/>
      <c r="O334" s="147"/>
      <c r="P334" s="147"/>
      <c r="Q334" s="143">
        <f t="shared" si="31"/>
        <v>0</v>
      </c>
      <c r="R334" s="7"/>
    </row>
    <row r="335" spans="2:18" ht="45" hidden="1">
      <c r="B335" s="145">
        <v>3719700</v>
      </c>
      <c r="C335" s="145">
        <v>9760</v>
      </c>
      <c r="D335" s="144" t="s">
        <v>196</v>
      </c>
      <c r="E335" s="216" t="s">
        <v>51</v>
      </c>
      <c r="F335" s="143">
        <f t="shared" si="29"/>
        <v>0</v>
      </c>
      <c r="G335" s="147"/>
      <c r="H335" s="147"/>
      <c r="I335" s="147"/>
      <c r="J335" s="147"/>
      <c r="K335" s="143">
        <f t="shared" si="30"/>
        <v>0</v>
      </c>
      <c r="L335" s="147"/>
      <c r="M335" s="147"/>
      <c r="N335" s="147"/>
      <c r="O335" s="147"/>
      <c r="P335" s="147"/>
      <c r="Q335" s="143">
        <f t="shared" si="31"/>
        <v>0</v>
      </c>
      <c r="R335" s="7"/>
    </row>
    <row r="336" spans="2:19" ht="17.25" customHeight="1">
      <c r="B336" s="145">
        <v>3719770</v>
      </c>
      <c r="C336" s="145">
        <v>9770</v>
      </c>
      <c r="D336" s="144" t="s">
        <v>196</v>
      </c>
      <c r="E336" s="216" t="s">
        <v>52</v>
      </c>
      <c r="F336" s="143">
        <f t="shared" si="29"/>
        <v>17047</v>
      </c>
      <c r="G336" s="147">
        <f>2400+635+1000+12012+1454-454</f>
        <v>17047</v>
      </c>
      <c r="H336" s="147"/>
      <c r="I336" s="147"/>
      <c r="J336" s="147"/>
      <c r="K336" s="143">
        <f t="shared" si="30"/>
        <v>0</v>
      </c>
      <c r="L336" s="147"/>
      <c r="M336" s="147"/>
      <c r="N336" s="147"/>
      <c r="O336" s="147"/>
      <c r="P336" s="147"/>
      <c r="Q336" s="143">
        <f t="shared" si="31"/>
        <v>17047</v>
      </c>
      <c r="R336" s="7"/>
      <c r="S336" s="92"/>
    </row>
    <row r="337" spans="2:18" ht="22.5" customHeight="1" hidden="1">
      <c r="B337" s="110" t="s">
        <v>74</v>
      </c>
      <c r="C337" s="111"/>
      <c r="D337" s="111"/>
      <c r="E337" s="112"/>
      <c r="F337" s="40">
        <f aca="true" t="shared" si="32" ref="F337:Q337">F9+F22+F45+F87+F115+F120+F135+F142+F165+F186+F207+F232+F253+F269+F259</f>
        <v>9210540.550999999</v>
      </c>
      <c r="G337" s="40">
        <f t="shared" si="32"/>
        <v>9186180.050999999</v>
      </c>
      <c r="H337" s="40">
        <f t="shared" si="32"/>
        <v>704183.092</v>
      </c>
      <c r="I337" s="40">
        <f t="shared" si="32"/>
        <v>85587.97899999999</v>
      </c>
      <c r="J337" s="40">
        <f t="shared" si="32"/>
        <v>17360.5</v>
      </c>
      <c r="K337" s="40">
        <f t="shared" si="32"/>
        <v>953124.94631</v>
      </c>
      <c r="L337" s="40">
        <f t="shared" si="32"/>
        <v>171166.28</v>
      </c>
      <c r="M337" s="40">
        <f t="shared" si="32"/>
        <v>18366.623999999996</v>
      </c>
      <c r="N337" s="40">
        <f t="shared" si="32"/>
        <v>6612.385</v>
      </c>
      <c r="O337" s="40">
        <f t="shared" si="32"/>
        <v>781958.66631</v>
      </c>
      <c r="P337" s="40">
        <f t="shared" si="32"/>
        <v>68471.16631</v>
      </c>
      <c r="Q337" s="40">
        <f t="shared" si="32"/>
        <v>10163665.49731</v>
      </c>
      <c r="R337" s="7"/>
    </row>
    <row r="338" spans="6:18" ht="12.75">
      <c r="F338" s="60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0"/>
      <c r="R338" s="7"/>
    </row>
    <row r="339" spans="2:18" ht="18.75">
      <c r="B339" s="1" t="s">
        <v>525</v>
      </c>
      <c r="C339" s="62"/>
      <c r="D339" s="62"/>
      <c r="E339" s="62"/>
      <c r="F339" s="63"/>
      <c r="G339" s="63"/>
      <c r="H339" s="7"/>
      <c r="I339" s="7"/>
      <c r="J339" s="7"/>
      <c r="K339" s="7"/>
      <c r="L339" s="7"/>
      <c r="M339" s="7"/>
      <c r="N339" s="7"/>
      <c r="O339" s="7"/>
      <c r="P339" s="125" t="s">
        <v>526</v>
      </c>
      <c r="Q339" s="125"/>
      <c r="R339" s="7"/>
    </row>
    <row r="340" spans="2:20" ht="18.75">
      <c r="B340" s="1"/>
      <c r="C340" s="1"/>
      <c r="D340" s="64"/>
      <c r="E340" s="64"/>
      <c r="F340" s="7"/>
      <c r="G340" s="65"/>
      <c r="H340" s="7"/>
      <c r="I340" s="7"/>
      <c r="J340" s="7"/>
      <c r="K340" s="7"/>
      <c r="L340" s="7"/>
      <c r="M340" s="7"/>
      <c r="N340" s="7"/>
      <c r="O340" s="66"/>
      <c r="P340" s="66"/>
      <c r="Q340" s="63"/>
      <c r="R340" s="7"/>
      <c r="S340" s="88"/>
      <c r="T340" s="100"/>
    </row>
    <row r="341" spans="2:20" ht="18.75">
      <c r="B341" s="1"/>
      <c r="C341" s="1"/>
      <c r="D341" s="64"/>
      <c r="E341" s="64"/>
      <c r="F341" s="7"/>
      <c r="G341" s="7"/>
      <c r="H341" s="7"/>
      <c r="I341" s="7"/>
      <c r="J341" s="7"/>
      <c r="K341" s="7"/>
      <c r="L341" s="7"/>
      <c r="M341" s="7"/>
      <c r="N341" s="7"/>
      <c r="O341" s="66"/>
      <c r="P341" s="66"/>
      <c r="Q341" s="63"/>
      <c r="R341" s="7"/>
      <c r="S341" s="48"/>
      <c r="T341" s="48"/>
    </row>
    <row r="342" spans="2:20" ht="18.75" hidden="1">
      <c r="B342" s="1" t="s">
        <v>479</v>
      </c>
      <c r="C342" s="1"/>
      <c r="D342" s="64"/>
      <c r="E342" s="64"/>
      <c r="F342" s="7"/>
      <c r="G342" s="7"/>
      <c r="H342" s="7"/>
      <c r="I342" s="7"/>
      <c r="J342" s="7"/>
      <c r="K342" s="7"/>
      <c r="L342" s="7"/>
      <c r="M342" s="7"/>
      <c r="N342" s="7"/>
      <c r="O342" s="66"/>
      <c r="P342" s="127" t="s">
        <v>480</v>
      </c>
      <c r="Q342" s="127"/>
      <c r="R342" s="7"/>
      <c r="S342" s="48"/>
      <c r="T342" s="48"/>
    </row>
    <row r="343" spans="2:20" ht="18.75">
      <c r="B343" s="1"/>
      <c r="C343" s="1"/>
      <c r="D343" s="64"/>
      <c r="E343" s="64"/>
      <c r="F343" s="7"/>
      <c r="G343" s="7"/>
      <c r="H343" s="7"/>
      <c r="I343" s="7"/>
      <c r="J343" s="7"/>
      <c r="K343" s="7"/>
      <c r="L343" s="7"/>
      <c r="M343" s="7"/>
      <c r="N343" s="7"/>
      <c r="O343" s="66"/>
      <c r="P343" s="66"/>
      <c r="Q343" s="63"/>
      <c r="R343" s="7"/>
      <c r="S343" s="48"/>
      <c r="T343" s="48"/>
    </row>
    <row r="344" spans="2:20" ht="18.75">
      <c r="B344" s="1"/>
      <c r="C344" s="1"/>
      <c r="D344" s="64"/>
      <c r="E344" s="64"/>
      <c r="F344" s="7"/>
      <c r="G344" s="7"/>
      <c r="H344" s="7"/>
      <c r="I344" s="7"/>
      <c r="J344" s="7"/>
      <c r="K344" s="7"/>
      <c r="L344" s="7"/>
      <c r="M344" s="7"/>
      <c r="N344" s="7"/>
      <c r="O344" s="63"/>
      <c r="P344" s="63"/>
      <c r="Q344" s="7"/>
      <c r="R344" s="87"/>
      <c r="S344" s="85"/>
      <c r="T344" s="85"/>
    </row>
    <row r="345" spans="6:20" ht="12.75">
      <c r="F345" s="60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7"/>
      <c r="R345" s="87"/>
      <c r="S345" s="85"/>
      <c r="T345" s="85"/>
    </row>
    <row r="346" spans="6:20" ht="12.75">
      <c r="F346" s="60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7"/>
      <c r="R346" s="87"/>
      <c r="S346" s="85"/>
      <c r="T346" s="85"/>
    </row>
    <row r="347" spans="6:20" ht="12.75">
      <c r="F347" s="60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7"/>
      <c r="R347" s="87"/>
      <c r="S347" s="86"/>
      <c r="T347" s="86"/>
    </row>
    <row r="348" spans="2:20" ht="23.25" customHeight="1">
      <c r="B348" s="68"/>
      <c r="C348" s="68"/>
      <c r="D348" s="68"/>
      <c r="E348" s="68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7"/>
      <c r="R348" s="7"/>
      <c r="S348" s="91"/>
      <c r="T348" s="99"/>
    </row>
    <row r="349" spans="2:20" ht="23.25" customHeight="1">
      <c r="B349" s="68"/>
      <c r="C349" s="68"/>
      <c r="D349" s="68"/>
      <c r="E349" s="68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70"/>
      <c r="R349" s="7"/>
      <c r="S349" s="89"/>
      <c r="T349" s="90"/>
    </row>
    <row r="350" spans="2:18" ht="29.25" customHeight="1">
      <c r="B350" s="68"/>
      <c r="C350" s="68"/>
      <c r="D350" s="68"/>
      <c r="E350" s="68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7"/>
    </row>
    <row r="351" spans="2:18" ht="27.75" customHeight="1">
      <c r="B351" s="68"/>
      <c r="C351" s="68"/>
      <c r="D351" s="68"/>
      <c r="E351" s="68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7"/>
    </row>
    <row r="352" spans="6:18" ht="12.75">
      <c r="F352" s="60"/>
      <c r="G352" s="61"/>
      <c r="H352" s="61"/>
      <c r="I352" s="61"/>
      <c r="J352" s="71"/>
      <c r="K352" s="71"/>
      <c r="L352" s="71"/>
      <c r="M352" s="71"/>
      <c r="N352" s="71"/>
      <c r="O352" s="71"/>
      <c r="P352" s="71"/>
      <c r="Q352" s="72"/>
      <c r="R352" s="7"/>
    </row>
    <row r="353" spans="6:18" ht="12.75">
      <c r="F353" s="60"/>
      <c r="G353" s="61"/>
      <c r="H353" s="61"/>
      <c r="I353" s="61"/>
      <c r="J353" s="71"/>
      <c r="K353" s="71"/>
      <c r="L353" s="71"/>
      <c r="M353" s="71"/>
      <c r="N353" s="71"/>
      <c r="O353" s="71"/>
      <c r="P353" s="71"/>
      <c r="Q353" s="72"/>
      <c r="R353" s="7"/>
    </row>
    <row r="354" spans="6:18" ht="12.75">
      <c r="F354" s="60"/>
      <c r="G354" s="61"/>
      <c r="H354" s="61"/>
      <c r="I354" s="61"/>
      <c r="J354" s="71"/>
      <c r="K354" s="71"/>
      <c r="L354" s="71"/>
      <c r="M354" s="71"/>
      <c r="N354" s="71"/>
      <c r="O354" s="71"/>
      <c r="P354" s="71"/>
      <c r="Q354" s="72"/>
      <c r="R354" s="7"/>
    </row>
    <row r="355" spans="6:18" ht="12.75">
      <c r="F355" s="60"/>
      <c r="G355" s="61"/>
      <c r="H355" s="61"/>
      <c r="I355" s="61"/>
      <c r="J355" s="71"/>
      <c r="K355" s="71"/>
      <c r="L355" s="71"/>
      <c r="M355" s="71"/>
      <c r="N355" s="71"/>
      <c r="O355" s="71"/>
      <c r="P355" s="71"/>
      <c r="Q355" s="72"/>
      <c r="R355" s="7"/>
    </row>
    <row r="356" spans="6:18" ht="12.75">
      <c r="F356" s="60"/>
      <c r="G356" s="61"/>
      <c r="H356" s="61"/>
      <c r="I356" s="61"/>
      <c r="J356" s="71"/>
      <c r="K356" s="71"/>
      <c r="L356" s="71"/>
      <c r="M356" s="71"/>
      <c r="N356" s="73"/>
      <c r="O356" s="73"/>
      <c r="P356" s="73"/>
      <c r="Q356" s="73"/>
      <c r="R356" s="7"/>
    </row>
    <row r="357" spans="6:18" ht="12.75">
      <c r="F357" s="60"/>
      <c r="G357" s="61"/>
      <c r="H357" s="61"/>
      <c r="I357" s="61"/>
      <c r="J357" s="71"/>
      <c r="K357" s="71"/>
      <c r="L357" s="71"/>
      <c r="M357" s="71"/>
      <c r="N357" s="71"/>
      <c r="O357" s="71"/>
      <c r="P357" s="71"/>
      <c r="Q357" s="72"/>
      <c r="R357" s="7"/>
    </row>
    <row r="358" spans="6:18" ht="12.75">
      <c r="F358" s="60"/>
      <c r="G358" s="61"/>
      <c r="H358" s="61"/>
      <c r="I358" s="61"/>
      <c r="J358" s="71"/>
      <c r="K358" s="71"/>
      <c r="L358" s="71"/>
      <c r="M358" s="71"/>
      <c r="N358" s="73"/>
      <c r="O358" s="73"/>
      <c r="P358" s="73"/>
      <c r="Q358" s="73"/>
      <c r="R358" s="7"/>
    </row>
    <row r="359" spans="6:18" ht="12.75">
      <c r="F359" s="60"/>
      <c r="G359" s="61"/>
      <c r="H359" s="61"/>
      <c r="I359" s="61"/>
      <c r="J359" s="71"/>
      <c r="K359" s="71"/>
      <c r="L359" s="71"/>
      <c r="M359" s="71"/>
      <c r="N359" s="71"/>
      <c r="O359" s="71"/>
      <c r="P359" s="71"/>
      <c r="Q359" s="72"/>
      <c r="R359" s="7"/>
    </row>
    <row r="360" spans="6:18" ht="12.75">
      <c r="F360" s="60"/>
      <c r="G360" s="61"/>
      <c r="H360" s="61"/>
      <c r="I360" s="61"/>
      <c r="J360" s="71"/>
      <c r="K360" s="71"/>
      <c r="L360" s="71"/>
      <c r="M360" s="71"/>
      <c r="N360" s="73"/>
      <c r="O360" s="73"/>
      <c r="P360" s="73"/>
      <c r="Q360" s="73"/>
      <c r="R360" s="7"/>
    </row>
    <row r="361" spans="6:18" ht="12.75">
      <c r="F361" s="60"/>
      <c r="G361" s="61"/>
      <c r="H361" s="61"/>
      <c r="I361" s="61"/>
      <c r="J361" s="71"/>
      <c r="K361" s="71"/>
      <c r="L361" s="71"/>
      <c r="M361" s="71"/>
      <c r="N361" s="71"/>
      <c r="O361" s="71"/>
      <c r="P361" s="71"/>
      <c r="Q361" s="72"/>
      <c r="R361" s="7"/>
    </row>
    <row r="362" spans="6:18" ht="12.75">
      <c r="F362" s="60"/>
      <c r="G362" s="61"/>
      <c r="H362" s="61"/>
      <c r="I362" s="61"/>
      <c r="J362" s="71"/>
      <c r="K362" s="71"/>
      <c r="L362" s="71"/>
      <c r="M362" s="71"/>
      <c r="N362" s="71"/>
      <c r="O362" s="71"/>
      <c r="P362" s="71"/>
      <c r="Q362" s="72"/>
      <c r="R362" s="7"/>
    </row>
    <row r="363" spans="6:18" ht="12.75">
      <c r="F363" s="60"/>
      <c r="G363" s="61"/>
      <c r="H363" s="61"/>
      <c r="I363" s="61"/>
      <c r="J363" s="71"/>
      <c r="K363" s="71"/>
      <c r="L363" s="71"/>
      <c r="M363" s="71"/>
      <c r="N363" s="73"/>
      <c r="O363" s="73"/>
      <c r="P363" s="73"/>
      <c r="Q363" s="73"/>
      <c r="R363" s="7"/>
    </row>
    <row r="364" spans="6:18" ht="12.75">
      <c r="F364" s="60"/>
      <c r="G364" s="61"/>
      <c r="H364" s="61"/>
      <c r="I364" s="61"/>
      <c r="J364" s="71"/>
      <c r="K364" s="71"/>
      <c r="L364" s="71"/>
      <c r="M364" s="71"/>
      <c r="N364" s="71"/>
      <c r="O364" s="71"/>
      <c r="P364" s="71"/>
      <c r="Q364" s="72"/>
      <c r="R364" s="7"/>
    </row>
    <row r="365" spans="6:18" ht="12.75">
      <c r="F365" s="60"/>
      <c r="G365" s="61"/>
      <c r="H365" s="61"/>
      <c r="I365" s="61"/>
      <c r="J365" s="71"/>
      <c r="K365" s="71"/>
      <c r="L365" s="71"/>
      <c r="M365" s="71"/>
      <c r="N365" s="71"/>
      <c r="O365" s="71"/>
      <c r="P365" s="71"/>
      <c r="Q365" s="72"/>
      <c r="R365" s="7"/>
    </row>
    <row r="366" spans="6:18" ht="12.75">
      <c r="F366" s="60"/>
      <c r="G366" s="61"/>
      <c r="H366" s="61"/>
      <c r="I366" s="61"/>
      <c r="J366" s="71"/>
      <c r="K366" s="71"/>
      <c r="L366" s="71"/>
      <c r="M366" s="71"/>
      <c r="N366" s="73"/>
      <c r="O366" s="73"/>
      <c r="P366" s="73"/>
      <c r="Q366" s="73"/>
      <c r="R366" s="7"/>
    </row>
    <row r="367" spans="6:18" ht="12.75">
      <c r="F367" s="60"/>
      <c r="G367" s="61"/>
      <c r="H367" s="61"/>
      <c r="I367" s="61"/>
      <c r="J367" s="71"/>
      <c r="K367" s="71"/>
      <c r="L367" s="71"/>
      <c r="M367" s="71"/>
      <c r="N367" s="71"/>
      <c r="O367" s="71"/>
      <c r="P367" s="71"/>
      <c r="Q367" s="72"/>
      <c r="R367" s="7"/>
    </row>
    <row r="368" spans="6:18" ht="12.75">
      <c r="F368" s="60"/>
      <c r="G368" s="61"/>
      <c r="H368" s="61"/>
      <c r="I368" s="61"/>
      <c r="J368" s="71"/>
      <c r="K368" s="71"/>
      <c r="L368" s="71"/>
      <c r="M368" s="71"/>
      <c r="N368" s="74"/>
      <c r="O368" s="74"/>
      <c r="P368" s="74"/>
      <c r="Q368" s="74"/>
      <c r="R368" s="7"/>
    </row>
    <row r="369" spans="6:18" ht="12.75">
      <c r="F369" s="60"/>
      <c r="G369" s="61"/>
      <c r="H369" s="61"/>
      <c r="I369" s="61"/>
      <c r="J369" s="71"/>
      <c r="K369" s="71"/>
      <c r="L369" s="71"/>
      <c r="M369" s="71"/>
      <c r="N369" s="71"/>
      <c r="O369" s="71"/>
      <c r="P369" s="71"/>
      <c r="Q369" s="72"/>
      <c r="R369" s="7"/>
    </row>
    <row r="370" spans="6:18" ht="12.75">
      <c r="F370" s="60"/>
      <c r="G370" s="61"/>
      <c r="H370" s="61"/>
      <c r="I370" s="61"/>
      <c r="J370" s="71"/>
      <c r="K370" s="71"/>
      <c r="L370" s="71"/>
      <c r="M370" s="71"/>
      <c r="N370" s="71"/>
      <c r="O370" s="71"/>
      <c r="P370" s="71"/>
      <c r="Q370" s="72"/>
      <c r="R370" s="7"/>
    </row>
    <row r="371" spans="6:18" ht="12.75">
      <c r="F371" s="60"/>
      <c r="G371" s="61"/>
      <c r="H371" s="61"/>
      <c r="I371" s="61"/>
      <c r="J371" s="71"/>
      <c r="K371" s="71"/>
      <c r="L371" s="71"/>
      <c r="M371" s="71"/>
      <c r="N371" s="73"/>
      <c r="O371" s="73"/>
      <c r="P371" s="73"/>
      <c r="Q371" s="73"/>
      <c r="R371" s="7"/>
    </row>
    <row r="372" spans="6:18" ht="12.75">
      <c r="F372" s="60"/>
      <c r="G372" s="61"/>
      <c r="H372" s="61"/>
      <c r="I372" s="61"/>
      <c r="J372" s="71"/>
      <c r="K372" s="71"/>
      <c r="L372" s="71"/>
      <c r="M372" s="71"/>
      <c r="N372" s="71"/>
      <c r="O372" s="71"/>
      <c r="P372" s="71"/>
      <c r="Q372" s="72"/>
      <c r="R372" s="7"/>
    </row>
    <row r="373" spans="6:18" ht="12.75">
      <c r="F373" s="60"/>
      <c r="G373" s="61"/>
      <c r="H373" s="61"/>
      <c r="I373" s="61"/>
      <c r="J373" s="71"/>
      <c r="K373" s="71"/>
      <c r="L373" s="71"/>
      <c r="M373" s="71"/>
      <c r="N373" s="73"/>
      <c r="O373" s="73"/>
      <c r="P373" s="73"/>
      <c r="Q373" s="73"/>
      <c r="R373" s="7"/>
    </row>
    <row r="374" spans="6:18" ht="12.75">
      <c r="F374" s="60"/>
      <c r="G374" s="61"/>
      <c r="H374" s="61"/>
      <c r="I374" s="61"/>
      <c r="J374" s="71"/>
      <c r="K374" s="71"/>
      <c r="L374" s="71"/>
      <c r="M374" s="71"/>
      <c r="N374" s="71"/>
      <c r="O374" s="71"/>
      <c r="P374" s="71"/>
      <c r="Q374" s="72"/>
      <c r="R374" s="7"/>
    </row>
    <row r="375" spans="6:18" ht="12.75">
      <c r="F375" s="60"/>
      <c r="G375" s="61"/>
      <c r="H375" s="61"/>
      <c r="I375" s="61"/>
      <c r="J375" s="71"/>
      <c r="K375" s="71"/>
      <c r="L375" s="71"/>
      <c r="M375" s="71"/>
      <c r="N375" s="75"/>
      <c r="O375" s="76"/>
      <c r="P375" s="77"/>
      <c r="Q375" s="77"/>
      <c r="R375" s="7"/>
    </row>
    <row r="376" spans="6:18" ht="12.75">
      <c r="F376" s="60"/>
      <c r="G376" s="61"/>
      <c r="H376" s="61"/>
      <c r="I376" s="61"/>
      <c r="J376" s="71"/>
      <c r="K376" s="71"/>
      <c r="L376" s="71"/>
      <c r="M376" s="71"/>
      <c r="N376" s="71"/>
      <c r="O376" s="71"/>
      <c r="P376" s="71"/>
      <c r="Q376" s="72"/>
      <c r="R376" s="7"/>
    </row>
    <row r="377" spans="6:18" ht="12.75">
      <c r="F377" s="60"/>
      <c r="G377" s="61"/>
      <c r="H377" s="61"/>
      <c r="I377" s="61"/>
      <c r="J377" s="71"/>
      <c r="K377" s="71"/>
      <c r="L377" s="71"/>
      <c r="M377" s="71"/>
      <c r="N377" s="71"/>
      <c r="O377" s="71"/>
      <c r="P377" s="71"/>
      <c r="Q377" s="72"/>
      <c r="R377" s="7"/>
    </row>
    <row r="378" spans="6:18" ht="12.75">
      <c r="F378" s="60"/>
      <c r="G378" s="61"/>
      <c r="H378" s="61"/>
      <c r="I378" s="61"/>
      <c r="J378" s="71"/>
      <c r="K378" s="71"/>
      <c r="L378" s="71"/>
      <c r="M378" s="71"/>
      <c r="N378" s="71"/>
      <c r="O378" s="71"/>
      <c r="P378" s="71"/>
      <c r="Q378" s="72"/>
      <c r="R378" s="7"/>
    </row>
    <row r="379" spans="2:18" ht="12.75">
      <c r="B379" s="23" t="s">
        <v>98</v>
      </c>
      <c r="F379" s="78"/>
      <c r="G379" s="79"/>
      <c r="H379" s="79"/>
      <c r="I379" s="79"/>
      <c r="J379" s="80"/>
      <c r="K379" s="80"/>
      <c r="L379" s="80"/>
      <c r="M379" s="80"/>
      <c r="N379" s="80"/>
      <c r="O379" s="80"/>
      <c r="P379" s="80"/>
      <c r="Q379" s="81"/>
      <c r="R379" s="7"/>
    </row>
    <row r="380" spans="6:18" ht="12.75">
      <c r="F380" s="60"/>
      <c r="G380" s="61"/>
      <c r="H380" s="61"/>
      <c r="I380" s="61"/>
      <c r="J380" s="71"/>
      <c r="K380" s="71"/>
      <c r="L380" s="71"/>
      <c r="M380" s="71"/>
      <c r="N380" s="71"/>
      <c r="O380" s="71"/>
      <c r="P380" s="71"/>
      <c r="Q380" s="72"/>
      <c r="R380" s="7"/>
    </row>
    <row r="381" spans="2:18" ht="12.75">
      <c r="B381" s="23" t="s">
        <v>113</v>
      </c>
      <c r="F381" s="78"/>
      <c r="G381" s="78"/>
      <c r="H381" s="78"/>
      <c r="I381" s="78"/>
      <c r="J381" s="81"/>
      <c r="K381" s="81"/>
      <c r="L381" s="81"/>
      <c r="M381" s="81"/>
      <c r="N381" s="81"/>
      <c r="O381" s="81"/>
      <c r="P381" s="81"/>
      <c r="Q381" s="81"/>
      <c r="R381" s="7"/>
    </row>
    <row r="382" spans="6:18" ht="12.75">
      <c r="F382" s="78"/>
      <c r="G382" s="78"/>
      <c r="H382" s="78"/>
      <c r="I382" s="78"/>
      <c r="J382" s="81"/>
      <c r="K382" s="81"/>
      <c r="L382" s="81"/>
      <c r="M382" s="81"/>
      <c r="N382" s="81"/>
      <c r="O382" s="81"/>
      <c r="P382" s="81"/>
      <c r="Q382" s="81"/>
      <c r="R382" s="7"/>
    </row>
    <row r="383" spans="6:18" ht="12.75">
      <c r="F383" s="60"/>
      <c r="G383" s="61"/>
      <c r="H383" s="61"/>
      <c r="I383" s="61"/>
      <c r="J383" s="71"/>
      <c r="K383" s="71"/>
      <c r="L383" s="71"/>
      <c r="M383" s="71"/>
      <c r="N383" s="71"/>
      <c r="O383" s="71"/>
      <c r="P383" s="71"/>
      <c r="Q383" s="72"/>
      <c r="R383" s="7"/>
    </row>
    <row r="384" spans="6:18" ht="12.75">
      <c r="F384" s="60"/>
      <c r="G384" s="61"/>
      <c r="H384" s="61"/>
      <c r="I384" s="61"/>
      <c r="J384" s="71"/>
      <c r="K384" s="71"/>
      <c r="L384" s="71"/>
      <c r="M384" s="71"/>
      <c r="N384" s="71"/>
      <c r="O384" s="71"/>
      <c r="P384" s="71"/>
      <c r="Q384" s="72"/>
      <c r="R384" s="7"/>
    </row>
    <row r="385" spans="6:18" ht="12.75">
      <c r="F385" s="60"/>
      <c r="G385" s="61"/>
      <c r="H385" s="61"/>
      <c r="I385" s="61"/>
      <c r="J385" s="71"/>
      <c r="K385" s="71"/>
      <c r="L385" s="71"/>
      <c r="M385" s="71"/>
      <c r="N385" s="71"/>
      <c r="O385" s="71"/>
      <c r="P385" s="71"/>
      <c r="Q385" s="72"/>
      <c r="R385" s="7"/>
    </row>
    <row r="386" spans="6:18" ht="12.75">
      <c r="F386" s="60"/>
      <c r="G386" s="61"/>
      <c r="H386" s="61"/>
      <c r="I386" s="61"/>
      <c r="J386" s="71"/>
      <c r="K386" s="71"/>
      <c r="L386" s="71"/>
      <c r="M386" s="71"/>
      <c r="N386" s="71"/>
      <c r="O386" s="71"/>
      <c r="P386" s="71"/>
      <c r="Q386" s="72"/>
      <c r="R386" s="7"/>
    </row>
    <row r="387" spans="6:18" ht="12.75">
      <c r="F387" s="60"/>
      <c r="G387" s="61"/>
      <c r="H387" s="61"/>
      <c r="I387" s="61"/>
      <c r="J387" s="71"/>
      <c r="K387" s="71"/>
      <c r="L387" s="71"/>
      <c r="M387" s="71"/>
      <c r="N387" s="71"/>
      <c r="O387" s="71"/>
      <c r="P387" s="71"/>
      <c r="Q387" s="72"/>
      <c r="R387" s="7"/>
    </row>
    <row r="388" spans="6:18" ht="12.75">
      <c r="F388" s="60"/>
      <c r="G388" s="61"/>
      <c r="H388" s="61"/>
      <c r="I388" s="61"/>
      <c r="J388" s="71"/>
      <c r="K388" s="71"/>
      <c r="L388" s="71"/>
      <c r="M388" s="71"/>
      <c r="N388" s="71"/>
      <c r="O388" s="71"/>
      <c r="P388" s="71"/>
      <c r="Q388" s="72"/>
      <c r="R388" s="7"/>
    </row>
    <row r="389" spans="6:18" ht="12.75">
      <c r="F389" s="60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0"/>
      <c r="R389" s="7"/>
    </row>
    <row r="390" spans="6:18" ht="12.75">
      <c r="F390" s="60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0"/>
      <c r="R390" s="7"/>
    </row>
    <row r="391" spans="6:18" ht="12.75">
      <c r="F391" s="60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0"/>
      <c r="R391" s="7"/>
    </row>
    <row r="392" spans="6:18" ht="12.75">
      <c r="F392" s="60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0"/>
      <c r="R392" s="7"/>
    </row>
    <row r="393" spans="6:18" ht="12.75">
      <c r="F393" s="60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0"/>
      <c r="R393" s="7"/>
    </row>
    <row r="394" spans="6:18" ht="12.75">
      <c r="F394" s="60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0"/>
      <c r="R394" s="7"/>
    </row>
    <row r="395" spans="6:18" ht="12.75">
      <c r="F395" s="60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0"/>
      <c r="R395" s="7"/>
    </row>
    <row r="396" spans="6:18" ht="12.75">
      <c r="F396" s="60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0"/>
      <c r="R396" s="7"/>
    </row>
    <row r="397" spans="6:18" ht="12.75">
      <c r="F397" s="60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0"/>
      <c r="R397" s="7"/>
    </row>
    <row r="398" spans="6:18" ht="12.75">
      <c r="F398" s="60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0"/>
      <c r="R398" s="7"/>
    </row>
    <row r="399" spans="6:18" ht="12.75">
      <c r="F399" s="60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0"/>
      <c r="R399" s="7"/>
    </row>
    <row r="400" spans="6:18" ht="12.75">
      <c r="F400" s="60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0"/>
      <c r="R400" s="7"/>
    </row>
    <row r="401" spans="6:18" ht="12.75">
      <c r="F401" s="60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0"/>
      <c r="R401" s="7"/>
    </row>
    <row r="402" spans="6:18" ht="12.75">
      <c r="F402" s="60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0"/>
      <c r="R402" s="7"/>
    </row>
    <row r="403" spans="6:18" ht="12.75">
      <c r="F403" s="60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0"/>
      <c r="R403" s="7"/>
    </row>
    <row r="404" spans="6:18" ht="12.75">
      <c r="F404" s="60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0"/>
      <c r="R404" s="7"/>
    </row>
    <row r="405" spans="6:18" ht="12.75">
      <c r="F405" s="60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0"/>
      <c r="R405" s="7"/>
    </row>
    <row r="406" spans="6:18" ht="12.75">
      <c r="F406" s="60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0"/>
      <c r="R406" s="7"/>
    </row>
    <row r="407" spans="6:18" ht="12.75">
      <c r="F407" s="60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0"/>
      <c r="R407" s="7"/>
    </row>
    <row r="408" spans="6:18" ht="12.75">
      <c r="F408" s="60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0"/>
      <c r="R408" s="7"/>
    </row>
    <row r="409" spans="6:18" ht="12.75">
      <c r="F409" s="60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0"/>
      <c r="R409" s="7"/>
    </row>
    <row r="410" spans="6:18" ht="12.75">
      <c r="F410" s="60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0"/>
      <c r="R410" s="7"/>
    </row>
    <row r="411" spans="6:18" ht="12.75">
      <c r="F411" s="60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0"/>
      <c r="R411" s="7"/>
    </row>
    <row r="412" spans="6:18" ht="12.75">
      <c r="F412" s="60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0"/>
      <c r="R412" s="7"/>
    </row>
    <row r="413" spans="6:18" ht="12.75">
      <c r="F413" s="60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0"/>
      <c r="R413" s="7"/>
    </row>
    <row r="414" spans="6:18" ht="12.75">
      <c r="F414" s="60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0"/>
      <c r="R414" s="7"/>
    </row>
    <row r="415" spans="6:18" ht="12.75">
      <c r="F415" s="60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0"/>
      <c r="R415" s="7"/>
    </row>
    <row r="416" spans="6:18" ht="12.75">
      <c r="F416" s="60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0"/>
      <c r="R416" s="7"/>
    </row>
    <row r="417" spans="6:18" ht="12.75">
      <c r="F417" s="60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0"/>
      <c r="R417" s="7"/>
    </row>
    <row r="418" spans="6:18" ht="12.75">
      <c r="F418" s="60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0"/>
      <c r="R418" s="7"/>
    </row>
    <row r="419" spans="6:18" ht="12.75">
      <c r="F419" s="60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0"/>
      <c r="R419" s="7"/>
    </row>
    <row r="420" spans="6:18" ht="12.75">
      <c r="F420" s="60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0"/>
      <c r="R420" s="7"/>
    </row>
    <row r="421" spans="6:18" ht="12.75">
      <c r="F421" s="60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0"/>
      <c r="R421" s="7"/>
    </row>
    <row r="422" spans="6:18" ht="12.75">
      <c r="F422" s="60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0"/>
      <c r="R422" s="7"/>
    </row>
    <row r="423" spans="6:18" ht="12.75">
      <c r="F423" s="60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0"/>
      <c r="R423" s="7"/>
    </row>
    <row r="424" spans="6:18" ht="12.75">
      <c r="F424" s="60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0"/>
      <c r="R424" s="7"/>
    </row>
    <row r="425" spans="6:18" ht="12.75">
      <c r="F425" s="60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0"/>
      <c r="R425" s="7"/>
    </row>
    <row r="426" spans="6:18" ht="12.75">
      <c r="F426" s="60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0"/>
      <c r="R426" s="7"/>
    </row>
    <row r="427" spans="6:18" ht="12.75">
      <c r="F427" s="60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0"/>
      <c r="R427" s="7"/>
    </row>
    <row r="428" spans="6:18" ht="12.75">
      <c r="F428" s="60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0"/>
      <c r="R428" s="7"/>
    </row>
    <row r="429" spans="6:18" ht="12.75">
      <c r="F429" s="60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0"/>
      <c r="R429" s="7"/>
    </row>
    <row r="430" spans="6:18" ht="12.75">
      <c r="F430" s="60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0"/>
      <c r="R430" s="7"/>
    </row>
    <row r="431" spans="6:18" ht="12.75">
      <c r="F431" s="60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0"/>
      <c r="R431" s="7"/>
    </row>
    <row r="432" spans="6:18" ht="12.75">
      <c r="F432" s="60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0"/>
      <c r="R432" s="7"/>
    </row>
    <row r="433" spans="6:18" ht="12.75">
      <c r="F433" s="60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0"/>
      <c r="R433" s="7"/>
    </row>
    <row r="434" spans="6:18" ht="12.75">
      <c r="F434" s="60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0"/>
      <c r="R434" s="7"/>
    </row>
    <row r="435" spans="6:18" ht="12.75">
      <c r="F435" s="60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0"/>
      <c r="R435" s="7"/>
    </row>
    <row r="436" spans="6:18" ht="12.75">
      <c r="F436" s="60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0"/>
      <c r="R436" s="7"/>
    </row>
    <row r="437" spans="6:18" ht="12.75">
      <c r="F437" s="60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0"/>
      <c r="R437" s="7"/>
    </row>
    <row r="438" spans="6:18" ht="12.75">
      <c r="F438" s="60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0"/>
      <c r="R438" s="7"/>
    </row>
    <row r="439" spans="6:18" ht="12.75">
      <c r="F439" s="60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0"/>
      <c r="R439" s="7"/>
    </row>
    <row r="440" spans="6:18" ht="12.75">
      <c r="F440" s="60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0"/>
      <c r="R440" s="7"/>
    </row>
    <row r="441" spans="6:18" ht="12.75">
      <c r="F441" s="60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0"/>
      <c r="R441" s="7"/>
    </row>
    <row r="442" spans="6:18" ht="12.75">
      <c r="F442" s="60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0"/>
      <c r="R442" s="7"/>
    </row>
    <row r="443" spans="6:18" ht="12.75">
      <c r="F443" s="60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0"/>
      <c r="R443" s="7"/>
    </row>
    <row r="444" spans="6:18" ht="12.75">
      <c r="F444" s="60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0"/>
      <c r="R444" s="7"/>
    </row>
    <row r="445" spans="6:18" ht="12.75">
      <c r="F445" s="60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0"/>
      <c r="R445" s="7"/>
    </row>
    <row r="446" spans="6:18" ht="12.75">
      <c r="F446" s="60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0"/>
      <c r="R446" s="7"/>
    </row>
    <row r="447" spans="6:18" ht="12.75">
      <c r="F447" s="60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0"/>
      <c r="R447" s="7"/>
    </row>
    <row r="448" spans="6:18" ht="12.75">
      <c r="F448" s="60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0"/>
      <c r="R448" s="7"/>
    </row>
    <row r="449" spans="6:18" ht="12.75">
      <c r="F449" s="60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0"/>
      <c r="R449" s="7"/>
    </row>
    <row r="450" spans="6:18" ht="12.75">
      <c r="F450" s="60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0"/>
      <c r="R450" s="7"/>
    </row>
    <row r="451" spans="6:18" ht="12.75">
      <c r="F451" s="60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0"/>
      <c r="R451" s="7"/>
    </row>
    <row r="452" spans="6:18" ht="12.75">
      <c r="F452" s="60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0"/>
      <c r="R452" s="7"/>
    </row>
    <row r="453" spans="6:18" ht="12.75">
      <c r="F453" s="60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0"/>
      <c r="R453" s="7"/>
    </row>
    <row r="454" spans="6:18" ht="12.75">
      <c r="F454" s="60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0"/>
      <c r="R454" s="7"/>
    </row>
    <row r="455" spans="6:18" ht="12.75">
      <c r="F455" s="60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0"/>
      <c r="R455" s="7"/>
    </row>
    <row r="456" spans="6:18" ht="12.75">
      <c r="F456" s="60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0"/>
      <c r="R456" s="7"/>
    </row>
    <row r="457" spans="6:18" ht="12.75">
      <c r="F457" s="60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0"/>
      <c r="R457" s="7"/>
    </row>
    <row r="458" spans="6:18" ht="12.75">
      <c r="F458" s="60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0"/>
      <c r="R458" s="7"/>
    </row>
    <row r="459" spans="6:18" ht="12.75">
      <c r="F459" s="60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0"/>
      <c r="R459" s="7"/>
    </row>
    <row r="460" spans="6:18" ht="12.75">
      <c r="F460" s="60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0"/>
      <c r="R460" s="7"/>
    </row>
    <row r="461" spans="6:18" ht="12.75">
      <c r="F461" s="60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0"/>
      <c r="R461" s="7"/>
    </row>
    <row r="462" spans="6:18" ht="12.75">
      <c r="F462" s="60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0"/>
      <c r="R462" s="7"/>
    </row>
    <row r="463" spans="6:18" ht="12.75">
      <c r="F463" s="60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0"/>
      <c r="R463" s="7"/>
    </row>
    <row r="464" spans="6:18" ht="12.75">
      <c r="F464" s="60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0"/>
      <c r="R464" s="7"/>
    </row>
    <row r="465" spans="6:18" ht="12.75">
      <c r="F465" s="60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0"/>
      <c r="R465" s="7"/>
    </row>
    <row r="466" spans="6:18" ht="12.75">
      <c r="F466" s="60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0"/>
      <c r="R466" s="7"/>
    </row>
    <row r="467" spans="6:18" ht="12.75">
      <c r="F467" s="60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0"/>
      <c r="R467" s="7"/>
    </row>
    <row r="468" spans="6:18" ht="12.75">
      <c r="F468" s="60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0"/>
      <c r="R468" s="7"/>
    </row>
    <row r="469" spans="6:18" ht="12.75">
      <c r="F469" s="60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0"/>
      <c r="R469" s="7"/>
    </row>
    <row r="470" spans="6:18" ht="12.75">
      <c r="F470" s="60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0"/>
      <c r="R470" s="7"/>
    </row>
    <row r="471" spans="6:18" ht="12.75">
      <c r="F471" s="60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0"/>
      <c r="R471" s="7"/>
    </row>
    <row r="472" spans="6:18" ht="12.75">
      <c r="F472" s="60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0"/>
      <c r="R472" s="7"/>
    </row>
    <row r="473" spans="6:18" ht="12.75">
      <c r="F473" s="60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0"/>
      <c r="R473" s="7"/>
    </row>
    <row r="474" spans="6:18" ht="12.75">
      <c r="F474" s="60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0"/>
      <c r="R474" s="7"/>
    </row>
    <row r="475" spans="6:18" ht="12.75">
      <c r="F475" s="60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0"/>
      <c r="R475" s="7"/>
    </row>
    <row r="476" spans="6:18" ht="12.75">
      <c r="F476" s="60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0"/>
      <c r="R476" s="7"/>
    </row>
    <row r="477" spans="6:18" ht="12.75">
      <c r="F477" s="60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0"/>
      <c r="R477" s="7"/>
    </row>
    <row r="478" spans="6:18" ht="12.75">
      <c r="F478" s="60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0"/>
      <c r="R478" s="7"/>
    </row>
    <row r="479" spans="6:18" ht="12.75">
      <c r="F479" s="60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0"/>
      <c r="R479" s="7"/>
    </row>
    <row r="480" spans="6:18" ht="12.75">
      <c r="F480" s="60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0"/>
      <c r="R480" s="7"/>
    </row>
    <row r="481" spans="6:18" ht="12.75">
      <c r="F481" s="60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0"/>
      <c r="R481" s="7"/>
    </row>
    <row r="482" spans="6:18" ht="12.75">
      <c r="F482" s="60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0"/>
      <c r="R482" s="7"/>
    </row>
    <row r="483" spans="6:18" ht="12.75">
      <c r="F483" s="60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0"/>
      <c r="R483" s="7"/>
    </row>
    <row r="484" spans="6:18" ht="12.75">
      <c r="F484" s="60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0"/>
      <c r="R484" s="7"/>
    </row>
    <row r="485" spans="6:18" ht="12.75">
      <c r="F485" s="60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0"/>
      <c r="R485" s="7"/>
    </row>
    <row r="486" spans="6:18" ht="12.75">
      <c r="F486" s="60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0"/>
      <c r="R486" s="7"/>
    </row>
    <row r="487" spans="6:18" ht="12.75">
      <c r="F487" s="60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0"/>
      <c r="R487" s="7"/>
    </row>
    <row r="488" spans="6:18" ht="12.75">
      <c r="F488" s="60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0"/>
      <c r="R488" s="7"/>
    </row>
    <row r="489" spans="6:18" ht="12.75">
      <c r="F489" s="60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0"/>
      <c r="R489" s="7"/>
    </row>
    <row r="490" spans="6:18" ht="12.75">
      <c r="F490" s="60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0"/>
      <c r="R490" s="7"/>
    </row>
    <row r="491" spans="6:18" ht="12.75">
      <c r="F491" s="60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0"/>
      <c r="R491" s="7"/>
    </row>
    <row r="492" spans="6:18" ht="12.75">
      <c r="F492" s="60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0"/>
      <c r="R492" s="7"/>
    </row>
    <row r="493" spans="6:18" ht="12.75">
      <c r="F493" s="60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0"/>
      <c r="R493" s="7"/>
    </row>
    <row r="494" spans="6:18" ht="12.75">
      <c r="F494" s="60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0"/>
      <c r="R494" s="7"/>
    </row>
    <row r="495" spans="6:18" ht="12.75">
      <c r="F495" s="60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0"/>
      <c r="R495" s="7"/>
    </row>
    <row r="496" spans="6:18" ht="12.75">
      <c r="F496" s="60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0"/>
      <c r="R496" s="7"/>
    </row>
    <row r="497" spans="6:18" ht="12.75">
      <c r="F497" s="60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0"/>
      <c r="R497" s="7"/>
    </row>
    <row r="498" spans="6:18" ht="12.75">
      <c r="F498" s="60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0"/>
      <c r="R498" s="7"/>
    </row>
    <row r="499" spans="6:18" ht="12.75">
      <c r="F499" s="60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0"/>
      <c r="R499" s="7"/>
    </row>
    <row r="500" spans="6:18" ht="12.75">
      <c r="F500" s="60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0"/>
      <c r="R500" s="7"/>
    </row>
    <row r="501" spans="6:18" ht="12.75">
      <c r="F501" s="60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0"/>
      <c r="R501" s="7"/>
    </row>
    <row r="502" spans="6:18" ht="12.75">
      <c r="F502" s="60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0"/>
      <c r="R502" s="7"/>
    </row>
    <row r="503" spans="6:18" ht="12.75">
      <c r="F503" s="60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0"/>
      <c r="R503" s="7"/>
    </row>
    <row r="504" spans="6:18" ht="12.75">
      <c r="F504" s="60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0"/>
      <c r="R504" s="7"/>
    </row>
    <row r="505" spans="6:18" ht="12.75">
      <c r="F505" s="60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0"/>
      <c r="R505" s="7"/>
    </row>
    <row r="506" spans="6:18" ht="12.75">
      <c r="F506" s="60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0"/>
      <c r="R506" s="7"/>
    </row>
    <row r="507" spans="6:18" ht="12.75">
      <c r="F507" s="60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0"/>
      <c r="R507" s="7"/>
    </row>
    <row r="508" spans="6:18" ht="12.75">
      <c r="F508" s="60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0"/>
      <c r="R508" s="7"/>
    </row>
    <row r="509" spans="6:18" ht="12.75">
      <c r="F509" s="60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0"/>
      <c r="R509" s="7"/>
    </row>
    <row r="510" spans="6:18" ht="12.75">
      <c r="F510" s="60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0"/>
      <c r="R510" s="7"/>
    </row>
    <row r="511" spans="6:18" ht="12.75">
      <c r="F511" s="60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0"/>
      <c r="R511" s="7"/>
    </row>
    <row r="512" spans="6:18" ht="12.75">
      <c r="F512" s="60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0"/>
      <c r="R512" s="7"/>
    </row>
    <row r="513" spans="6:18" ht="12.75">
      <c r="F513" s="60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0"/>
      <c r="R513" s="7"/>
    </row>
    <row r="514" spans="6:18" ht="12.75">
      <c r="F514" s="60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0"/>
      <c r="R514" s="7"/>
    </row>
    <row r="515" spans="6:18" ht="12.75">
      <c r="F515" s="60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0"/>
      <c r="R515" s="7"/>
    </row>
    <row r="516" spans="6:18" ht="12.75">
      <c r="F516" s="60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0"/>
      <c r="R516" s="7"/>
    </row>
    <row r="517" spans="6:18" ht="12.75">
      <c r="F517" s="60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0"/>
      <c r="R517" s="7"/>
    </row>
    <row r="518" spans="6:18" ht="12.75">
      <c r="F518" s="60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0"/>
      <c r="R518" s="7"/>
    </row>
    <row r="519" spans="6:18" ht="12.75">
      <c r="F519" s="60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0"/>
      <c r="R519" s="7"/>
    </row>
    <row r="520" spans="6:18" ht="12.75">
      <c r="F520" s="60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0"/>
      <c r="R520" s="7"/>
    </row>
    <row r="521" spans="6:18" ht="12.75">
      <c r="F521" s="60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0"/>
      <c r="R521" s="7"/>
    </row>
    <row r="522" spans="6:18" ht="12.75">
      <c r="F522" s="60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0"/>
      <c r="R522" s="7"/>
    </row>
    <row r="523" spans="6:18" ht="12.75">
      <c r="F523" s="60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0"/>
      <c r="R523" s="7"/>
    </row>
    <row r="524" spans="6:18" ht="12.75">
      <c r="F524" s="60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0"/>
      <c r="R524" s="7"/>
    </row>
    <row r="525" spans="6:18" ht="12.75">
      <c r="F525" s="60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0"/>
      <c r="R525" s="7"/>
    </row>
    <row r="526" spans="6:18" ht="12.75">
      <c r="F526" s="60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0"/>
      <c r="R526" s="7"/>
    </row>
    <row r="527" spans="6:18" ht="12.75">
      <c r="F527" s="60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0"/>
      <c r="R527" s="7"/>
    </row>
    <row r="528" spans="6:18" ht="12.75">
      <c r="F528" s="60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0"/>
      <c r="R528" s="7"/>
    </row>
    <row r="529" spans="6:18" ht="12.75">
      <c r="F529" s="60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0"/>
      <c r="R529" s="7"/>
    </row>
    <row r="530" spans="6:18" ht="12.75">
      <c r="F530" s="60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0"/>
      <c r="R530" s="7"/>
    </row>
    <row r="531" spans="6:18" ht="12.75">
      <c r="F531" s="60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0"/>
      <c r="R531" s="7"/>
    </row>
    <row r="532" spans="6:18" ht="12.75">
      <c r="F532" s="60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0"/>
      <c r="R532" s="7"/>
    </row>
    <row r="533" spans="6:18" ht="12.75">
      <c r="F533" s="60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0"/>
      <c r="R533" s="7"/>
    </row>
    <row r="534" spans="6:18" ht="12.75">
      <c r="F534" s="60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0"/>
      <c r="R534" s="7"/>
    </row>
    <row r="535" spans="6:18" ht="12.75">
      <c r="F535" s="60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0"/>
      <c r="R535" s="7"/>
    </row>
    <row r="536" spans="6:18" ht="12.75">
      <c r="F536" s="60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0"/>
      <c r="R536" s="7"/>
    </row>
    <row r="537" spans="6:18" ht="12.75">
      <c r="F537" s="60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0"/>
      <c r="R537" s="7"/>
    </row>
    <row r="538" spans="6:18" ht="12.75">
      <c r="F538" s="60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0"/>
      <c r="R538" s="7"/>
    </row>
    <row r="539" spans="6:18" ht="12.75">
      <c r="F539" s="60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0"/>
      <c r="R539" s="7"/>
    </row>
    <row r="540" spans="6:18" ht="12.75">
      <c r="F540" s="60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0"/>
      <c r="R540" s="7"/>
    </row>
    <row r="541" spans="6:18" ht="12.75">
      <c r="F541" s="60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0"/>
      <c r="R541" s="7"/>
    </row>
    <row r="542" spans="6:18" ht="12.75">
      <c r="F542" s="60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0"/>
      <c r="R542" s="7"/>
    </row>
    <row r="543" spans="6:18" ht="12.75">
      <c r="F543" s="60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0"/>
      <c r="R543" s="7"/>
    </row>
    <row r="544" spans="6:18" ht="12.75">
      <c r="F544" s="60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0"/>
      <c r="R544" s="7"/>
    </row>
    <row r="545" spans="6:18" ht="12.75">
      <c r="F545" s="60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0"/>
      <c r="R545" s="7"/>
    </row>
    <row r="546" spans="6:18" ht="12.75">
      <c r="F546" s="60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0"/>
      <c r="R546" s="7"/>
    </row>
    <row r="547" spans="6:18" ht="12.75">
      <c r="F547" s="60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0"/>
      <c r="R547" s="7"/>
    </row>
    <row r="548" spans="6:18" ht="12.75">
      <c r="F548" s="60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0"/>
      <c r="R548" s="7"/>
    </row>
    <row r="549" spans="6:18" ht="12.75">
      <c r="F549" s="60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0"/>
      <c r="R549" s="7"/>
    </row>
    <row r="550" spans="6:18" ht="12.75">
      <c r="F550" s="60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0"/>
      <c r="R550" s="7"/>
    </row>
    <row r="551" spans="6:18" ht="12.75">
      <c r="F551" s="60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0"/>
      <c r="R551" s="7"/>
    </row>
    <row r="552" spans="6:18" ht="12.75">
      <c r="F552" s="60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0"/>
      <c r="R552" s="7"/>
    </row>
    <row r="553" spans="6:18" ht="12.75">
      <c r="F553" s="60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0"/>
      <c r="R553" s="7"/>
    </row>
    <row r="554" spans="6:18" ht="12.75">
      <c r="F554" s="60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0"/>
      <c r="R554" s="7"/>
    </row>
    <row r="555" spans="6:18" ht="12.75">
      <c r="F555" s="60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0"/>
      <c r="R555" s="7"/>
    </row>
    <row r="556" spans="6:18" ht="12.75">
      <c r="F556" s="60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0"/>
      <c r="R556" s="7"/>
    </row>
    <row r="557" spans="6:18" ht="12.75">
      <c r="F557" s="60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0"/>
      <c r="R557" s="7"/>
    </row>
    <row r="558" spans="6:18" ht="12.75">
      <c r="F558" s="60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0"/>
      <c r="R558" s="7"/>
    </row>
    <row r="559" spans="6:18" ht="12.75">
      <c r="F559" s="60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0"/>
      <c r="R559" s="7"/>
    </row>
    <row r="560" spans="6:18" ht="12.75">
      <c r="F560" s="60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0"/>
      <c r="R560" s="7"/>
    </row>
    <row r="561" spans="6:18" ht="12.75">
      <c r="F561" s="60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0"/>
      <c r="R561" s="7"/>
    </row>
    <row r="562" spans="6:18" ht="12.75">
      <c r="F562" s="60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0"/>
      <c r="R562" s="7"/>
    </row>
    <row r="563" spans="6:18" ht="12.75">
      <c r="F563" s="60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0"/>
      <c r="R563" s="7"/>
    </row>
    <row r="564" spans="6:18" ht="12.75">
      <c r="F564" s="60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0"/>
      <c r="R564" s="7"/>
    </row>
    <row r="565" spans="6:18" ht="12.75">
      <c r="F565" s="60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0"/>
      <c r="R565" s="7"/>
    </row>
    <row r="566" spans="6:18" ht="12.75">
      <c r="F566" s="60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0"/>
      <c r="R566" s="7"/>
    </row>
    <row r="567" spans="6:18" ht="12.75">
      <c r="F567" s="60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0"/>
      <c r="R567" s="7"/>
    </row>
    <row r="568" spans="6:18" ht="12.75">
      <c r="F568" s="60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0"/>
      <c r="R568" s="7"/>
    </row>
    <row r="569" spans="6:18" ht="12.75">
      <c r="F569" s="60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0"/>
      <c r="R569" s="7"/>
    </row>
    <row r="570" spans="6:18" ht="12.75">
      <c r="F570" s="60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0"/>
      <c r="R570" s="7"/>
    </row>
    <row r="571" spans="6:18" ht="12.75">
      <c r="F571" s="60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0"/>
      <c r="R571" s="7"/>
    </row>
    <row r="572" spans="6:18" ht="12.75">
      <c r="F572" s="60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0"/>
      <c r="R572" s="7"/>
    </row>
    <row r="573" spans="6:18" ht="12.75">
      <c r="F573" s="60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0"/>
      <c r="R573" s="7"/>
    </row>
    <row r="574" spans="6:18" ht="12.75">
      <c r="F574" s="60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0"/>
      <c r="R574" s="7"/>
    </row>
    <row r="575" spans="6:18" ht="12.75">
      <c r="F575" s="60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0"/>
      <c r="R575" s="7"/>
    </row>
    <row r="576" spans="6:18" ht="12.75">
      <c r="F576" s="60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0"/>
      <c r="R576" s="7"/>
    </row>
    <row r="577" spans="6:18" ht="12.75">
      <c r="F577" s="60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0"/>
      <c r="R577" s="7"/>
    </row>
    <row r="578" spans="6:18" ht="12.75">
      <c r="F578" s="60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0"/>
      <c r="R578" s="7"/>
    </row>
    <row r="579" spans="6:18" ht="12.75">
      <c r="F579" s="60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0"/>
      <c r="R579" s="7"/>
    </row>
    <row r="580" spans="6:18" ht="12.75">
      <c r="F580" s="60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0"/>
      <c r="R580" s="7"/>
    </row>
    <row r="581" spans="6:18" ht="12.75">
      <c r="F581" s="60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0"/>
      <c r="R581" s="7"/>
    </row>
    <row r="582" spans="6:18" ht="12.75">
      <c r="F582" s="60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0"/>
      <c r="R582" s="7"/>
    </row>
    <row r="583" spans="6:18" ht="12.75">
      <c r="F583" s="60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0"/>
      <c r="R583" s="7"/>
    </row>
    <row r="584" spans="6:18" ht="12.75">
      <c r="F584" s="60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0"/>
      <c r="R584" s="7"/>
    </row>
    <row r="585" spans="6:18" ht="12.75">
      <c r="F585" s="60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0"/>
      <c r="R585" s="7"/>
    </row>
    <row r="586" spans="6:18" ht="12.75">
      <c r="F586" s="60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0"/>
      <c r="R586" s="7"/>
    </row>
    <row r="587" spans="6:18" ht="12.75">
      <c r="F587" s="60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0"/>
      <c r="R587" s="7"/>
    </row>
    <row r="588" spans="6:18" ht="12.75">
      <c r="F588" s="60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0"/>
      <c r="R588" s="7"/>
    </row>
    <row r="589" spans="6:18" ht="12.75">
      <c r="F589" s="60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0"/>
      <c r="R589" s="7"/>
    </row>
    <row r="590" spans="6:18" ht="12.75">
      <c r="F590" s="60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0"/>
      <c r="R590" s="7"/>
    </row>
    <row r="591" spans="6:18" ht="12.75">
      <c r="F591" s="60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0"/>
      <c r="R591" s="7"/>
    </row>
    <row r="592" spans="6:18" ht="12.75">
      <c r="F592" s="60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0"/>
      <c r="R592" s="7"/>
    </row>
    <row r="593" spans="6:18" ht="12.75">
      <c r="F593" s="60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0"/>
      <c r="R593" s="7"/>
    </row>
    <row r="594" spans="6:18" ht="12.75">
      <c r="F594" s="60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0"/>
      <c r="R594" s="7"/>
    </row>
    <row r="595" spans="6:18" ht="12.75">
      <c r="F595" s="60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0"/>
      <c r="R595" s="7"/>
    </row>
    <row r="596" spans="6:18" ht="12.75">
      <c r="F596" s="60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0"/>
      <c r="R596" s="7"/>
    </row>
    <row r="597" spans="6:18" ht="12.75">
      <c r="F597" s="60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0"/>
      <c r="R597" s="7"/>
    </row>
    <row r="598" spans="6:18" ht="12.75">
      <c r="F598" s="60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0"/>
      <c r="R598" s="7"/>
    </row>
    <row r="599" spans="6:18" ht="12.75">
      <c r="F599" s="60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0"/>
      <c r="R599" s="7"/>
    </row>
    <row r="600" spans="6:18" ht="12.75">
      <c r="F600" s="60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0"/>
      <c r="R600" s="7"/>
    </row>
    <row r="601" spans="6:18" ht="12.75">
      <c r="F601" s="60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0"/>
      <c r="R601" s="7"/>
    </row>
    <row r="602" spans="6:18" ht="12.75">
      <c r="F602" s="60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0"/>
      <c r="R602" s="7"/>
    </row>
    <row r="603" spans="6:18" ht="12.75">
      <c r="F603" s="60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0"/>
      <c r="R603" s="7"/>
    </row>
    <row r="604" spans="6:18" ht="12.75">
      <c r="F604" s="60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0"/>
      <c r="R604" s="7"/>
    </row>
    <row r="605" spans="6:18" ht="12.75">
      <c r="F605" s="60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0"/>
      <c r="R605" s="7"/>
    </row>
    <row r="606" spans="6:18" ht="12.75">
      <c r="F606" s="60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0"/>
      <c r="R606" s="7"/>
    </row>
    <row r="607" spans="6:18" ht="12.75">
      <c r="F607" s="60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0"/>
      <c r="R607" s="7"/>
    </row>
    <row r="608" spans="6:18" ht="12.75">
      <c r="F608" s="60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0"/>
      <c r="R608" s="7"/>
    </row>
    <row r="609" spans="6:18" ht="12.75">
      <c r="F609" s="60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0"/>
      <c r="R609" s="7"/>
    </row>
    <row r="610" spans="6:18" ht="12.75">
      <c r="F610" s="60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0"/>
      <c r="R610" s="7"/>
    </row>
    <row r="611" spans="6:18" ht="12.75">
      <c r="F611" s="60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0"/>
      <c r="R611" s="7"/>
    </row>
    <row r="612" spans="6:18" ht="12.75">
      <c r="F612" s="60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0"/>
      <c r="R612" s="7"/>
    </row>
    <row r="613" spans="6:18" ht="12.75">
      <c r="F613" s="60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0"/>
      <c r="R613" s="7"/>
    </row>
    <row r="614" spans="6:18" ht="12.75">
      <c r="F614" s="60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0"/>
      <c r="R614" s="7"/>
    </row>
    <row r="615" spans="6:18" ht="12.75">
      <c r="F615" s="60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0"/>
      <c r="R615" s="7"/>
    </row>
    <row r="616" spans="6:18" ht="12.75">
      <c r="F616" s="60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0"/>
      <c r="R616" s="7"/>
    </row>
    <row r="617" spans="6:18" ht="12.75">
      <c r="F617" s="60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0"/>
      <c r="R617" s="7"/>
    </row>
    <row r="618" spans="6:18" ht="12.75">
      <c r="F618" s="60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0"/>
      <c r="R618" s="7"/>
    </row>
    <row r="619" spans="6:18" ht="12.75">
      <c r="F619" s="60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0"/>
      <c r="R619" s="7"/>
    </row>
    <row r="620" spans="6:18" ht="12.75">
      <c r="F620" s="60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0"/>
      <c r="R620" s="7"/>
    </row>
    <row r="621" spans="6:18" ht="12.75">
      <c r="F621" s="60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0"/>
      <c r="R621" s="7"/>
    </row>
    <row r="622" spans="6:18" ht="12.75">
      <c r="F622" s="60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0"/>
      <c r="R622" s="7"/>
    </row>
    <row r="623" spans="6:18" ht="12.75">
      <c r="F623" s="60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0"/>
      <c r="R623" s="7"/>
    </row>
    <row r="624" spans="6:18" ht="12.75">
      <c r="F624" s="60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0"/>
      <c r="R624" s="7"/>
    </row>
    <row r="625" spans="6:18" ht="12.75">
      <c r="F625" s="60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0"/>
      <c r="R625" s="7"/>
    </row>
    <row r="626" spans="6:18" ht="12.75">
      <c r="F626" s="60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0"/>
      <c r="R626" s="7"/>
    </row>
    <row r="627" spans="6:18" ht="12.75">
      <c r="F627" s="60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0"/>
      <c r="R627" s="7"/>
    </row>
    <row r="628" spans="6:18" ht="12.75">
      <c r="F628" s="60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0"/>
      <c r="R628" s="7"/>
    </row>
    <row r="629" spans="6:18" ht="12.75">
      <c r="F629" s="60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0"/>
      <c r="R629" s="7"/>
    </row>
    <row r="630" spans="6:18" ht="12.75">
      <c r="F630" s="60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0"/>
      <c r="R630" s="7"/>
    </row>
    <row r="631" spans="6:18" ht="12.75">
      <c r="F631" s="60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0"/>
      <c r="R631" s="7"/>
    </row>
    <row r="632" spans="6:18" ht="12.75">
      <c r="F632" s="60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0"/>
      <c r="R632" s="7"/>
    </row>
    <row r="633" spans="6:18" ht="12.75">
      <c r="F633" s="60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0"/>
      <c r="R633" s="7"/>
    </row>
    <row r="634" spans="6:18" ht="12.75">
      <c r="F634" s="60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0"/>
      <c r="R634" s="7"/>
    </row>
    <row r="635" spans="6:18" ht="12.75">
      <c r="F635" s="60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0"/>
      <c r="R635" s="7"/>
    </row>
    <row r="636" spans="6:18" ht="12.75">
      <c r="F636" s="60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0"/>
      <c r="R636" s="7"/>
    </row>
    <row r="637" spans="6:18" ht="12.75">
      <c r="F637" s="60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0"/>
      <c r="R637" s="7"/>
    </row>
    <row r="638" spans="6:18" ht="12.75">
      <c r="F638" s="60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0"/>
      <c r="R638" s="7"/>
    </row>
    <row r="639" spans="6:18" ht="12.75">
      <c r="F639" s="60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0"/>
      <c r="R639" s="7"/>
    </row>
    <row r="640" spans="6:18" ht="12.75">
      <c r="F640" s="60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0"/>
      <c r="R640" s="7"/>
    </row>
    <row r="641" spans="6:18" ht="12.75">
      <c r="F641" s="60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0"/>
      <c r="R641" s="7"/>
    </row>
    <row r="642" spans="6:18" ht="12.75">
      <c r="F642" s="60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0"/>
      <c r="R642" s="7"/>
    </row>
    <row r="643" spans="6:18" ht="12.75">
      <c r="F643" s="60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0"/>
      <c r="R643" s="7"/>
    </row>
    <row r="644" spans="6:18" ht="12.75">
      <c r="F644" s="60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0"/>
      <c r="R644" s="7"/>
    </row>
    <row r="645" spans="6:18" ht="12.75">
      <c r="F645" s="60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0"/>
      <c r="R645" s="7"/>
    </row>
    <row r="646" spans="6:18" ht="12.75">
      <c r="F646" s="60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0"/>
      <c r="R646" s="7"/>
    </row>
    <row r="647" spans="6:18" ht="12.75">
      <c r="F647" s="60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0"/>
      <c r="R647" s="7"/>
    </row>
    <row r="648" spans="6:18" ht="12.75">
      <c r="F648" s="60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0"/>
      <c r="R648" s="7"/>
    </row>
    <row r="649" spans="6:18" ht="12.75">
      <c r="F649" s="60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0"/>
      <c r="R649" s="7"/>
    </row>
    <row r="650" spans="6:18" ht="12.75">
      <c r="F650" s="60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0"/>
      <c r="R650" s="7"/>
    </row>
    <row r="651" spans="6:18" ht="12.75">
      <c r="F651" s="60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0"/>
      <c r="R651" s="7"/>
    </row>
    <row r="652" spans="6:18" ht="12.75">
      <c r="F652" s="60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0"/>
      <c r="R652" s="7"/>
    </row>
    <row r="653" spans="6:18" ht="12.75">
      <c r="F653" s="60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0"/>
      <c r="R653" s="7"/>
    </row>
    <row r="654" spans="6:18" ht="12.75">
      <c r="F654" s="60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0"/>
      <c r="R654" s="7"/>
    </row>
    <row r="655" spans="6:18" ht="12.75">
      <c r="F655" s="60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0"/>
      <c r="R655" s="7"/>
    </row>
    <row r="656" spans="6:18" ht="12.75">
      <c r="F656" s="60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0"/>
      <c r="R656" s="7"/>
    </row>
    <row r="657" spans="6:18" ht="12.75">
      <c r="F657" s="60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0"/>
      <c r="R657" s="7"/>
    </row>
    <row r="658" spans="6:18" ht="12.75">
      <c r="F658" s="60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0"/>
      <c r="R658" s="7"/>
    </row>
    <row r="659" spans="6:18" ht="12.75">
      <c r="F659" s="60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0"/>
      <c r="R659" s="7"/>
    </row>
    <row r="660" spans="6:18" ht="12.75">
      <c r="F660" s="60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0"/>
      <c r="R660" s="7"/>
    </row>
    <row r="661" spans="6:18" ht="12.75">
      <c r="F661" s="60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0"/>
      <c r="R661" s="7"/>
    </row>
    <row r="662" spans="6:18" ht="12.75">
      <c r="F662" s="60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0"/>
      <c r="R662" s="7"/>
    </row>
    <row r="663" spans="6:18" ht="12.75">
      <c r="F663" s="60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0"/>
      <c r="R663" s="7"/>
    </row>
    <row r="664" spans="6:18" ht="12.75">
      <c r="F664" s="60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0"/>
      <c r="R664" s="7"/>
    </row>
    <row r="665" spans="6:18" ht="12.75">
      <c r="F665" s="60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0"/>
      <c r="R665" s="7"/>
    </row>
    <row r="666" spans="6:18" ht="12.75">
      <c r="F666" s="60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0"/>
      <c r="R666" s="7"/>
    </row>
    <row r="667" spans="6:18" ht="12.75">
      <c r="F667" s="60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0"/>
      <c r="R667" s="7"/>
    </row>
    <row r="668" spans="6:18" ht="12.75">
      <c r="F668" s="60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0"/>
      <c r="R668" s="7"/>
    </row>
    <row r="669" spans="6:18" ht="12.75">
      <c r="F669" s="60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0"/>
      <c r="R669" s="7"/>
    </row>
    <row r="670" spans="6:18" ht="12.75">
      <c r="F670" s="60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0"/>
      <c r="R670" s="7"/>
    </row>
    <row r="671" spans="6:18" ht="12.75">
      <c r="F671" s="60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0"/>
      <c r="R671" s="7"/>
    </row>
    <row r="672" spans="6:18" ht="12.75">
      <c r="F672" s="60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0"/>
      <c r="R672" s="7"/>
    </row>
    <row r="673" spans="6:18" ht="12.75">
      <c r="F673" s="60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0"/>
      <c r="R673" s="7"/>
    </row>
    <row r="674" spans="6:18" ht="12.75">
      <c r="F674" s="60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0"/>
      <c r="R674" s="7"/>
    </row>
    <row r="675" spans="6:18" ht="12.75">
      <c r="F675" s="60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0"/>
      <c r="R675" s="7"/>
    </row>
    <row r="676" spans="6:18" ht="12.75">
      <c r="F676" s="60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0"/>
      <c r="R676" s="7"/>
    </row>
    <row r="677" spans="6:18" ht="12.75">
      <c r="F677" s="60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0"/>
      <c r="R677" s="7"/>
    </row>
    <row r="678" spans="6:18" ht="12.75">
      <c r="F678" s="60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0"/>
      <c r="R678" s="7"/>
    </row>
    <row r="679" spans="6:18" ht="12.75">
      <c r="F679" s="60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0"/>
      <c r="R679" s="7"/>
    </row>
    <row r="680" spans="6:18" ht="12.75">
      <c r="F680" s="60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0"/>
      <c r="R680" s="7"/>
    </row>
    <row r="681" spans="6:18" ht="12.75">
      <c r="F681" s="60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0"/>
      <c r="R681" s="7"/>
    </row>
    <row r="682" spans="6:18" ht="12.75">
      <c r="F682" s="60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0"/>
      <c r="R682" s="7"/>
    </row>
    <row r="683" spans="6:18" ht="12.75">
      <c r="F683" s="60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0"/>
      <c r="R683" s="7"/>
    </row>
    <row r="684" spans="6:18" ht="12.75">
      <c r="F684" s="60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0"/>
      <c r="R684" s="7"/>
    </row>
    <row r="685" spans="6:18" ht="12.75">
      <c r="F685" s="60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0"/>
      <c r="R685" s="7"/>
    </row>
    <row r="686" spans="6:18" ht="12.75">
      <c r="F686" s="60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0"/>
      <c r="R686" s="7"/>
    </row>
    <row r="687" spans="6:18" ht="12.75">
      <c r="F687" s="60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0"/>
      <c r="R687" s="7"/>
    </row>
    <row r="688" spans="6:18" ht="12.75">
      <c r="F688" s="60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0"/>
      <c r="R688" s="7"/>
    </row>
    <row r="689" spans="6:18" ht="12.75">
      <c r="F689" s="60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0"/>
      <c r="R689" s="7"/>
    </row>
    <row r="690" spans="6:18" ht="12.75">
      <c r="F690" s="60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0"/>
      <c r="R690" s="7"/>
    </row>
    <row r="691" spans="6:18" ht="12.75">
      <c r="F691" s="60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0"/>
      <c r="R691" s="7"/>
    </row>
    <row r="692" spans="6:18" ht="12.75">
      <c r="F692" s="60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0"/>
      <c r="R692" s="7"/>
    </row>
    <row r="693" spans="6:18" ht="12.75">
      <c r="F693" s="60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0"/>
      <c r="R693" s="7"/>
    </row>
    <row r="694" spans="6:18" ht="12.75">
      <c r="F694" s="60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0"/>
      <c r="R694" s="7"/>
    </row>
    <row r="695" spans="6:18" ht="12.75">
      <c r="F695" s="60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0"/>
      <c r="R695" s="7"/>
    </row>
    <row r="696" spans="6:18" ht="12.75">
      <c r="F696" s="60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0"/>
      <c r="R696" s="7"/>
    </row>
    <row r="697" spans="6:18" ht="12.75">
      <c r="F697" s="60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0"/>
      <c r="R697" s="7"/>
    </row>
    <row r="698" spans="6:18" ht="12.75">
      <c r="F698" s="60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0"/>
      <c r="R698" s="7"/>
    </row>
    <row r="699" spans="6:18" ht="12.75">
      <c r="F699" s="60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0"/>
      <c r="R699" s="7"/>
    </row>
    <row r="700" spans="6:18" ht="12.75">
      <c r="F700" s="60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0"/>
      <c r="R700" s="7"/>
    </row>
    <row r="701" spans="6:18" ht="12.75">
      <c r="F701" s="60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0"/>
      <c r="R701" s="7"/>
    </row>
    <row r="702" spans="6:18" ht="12.75">
      <c r="F702" s="60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0"/>
      <c r="R702" s="7"/>
    </row>
    <row r="703" spans="6:18" ht="12.75">
      <c r="F703" s="60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0"/>
      <c r="R703" s="7"/>
    </row>
    <row r="704" spans="6:18" ht="12.75">
      <c r="F704" s="60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0"/>
      <c r="R704" s="7"/>
    </row>
    <row r="705" spans="6:18" ht="12.75">
      <c r="F705" s="60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0"/>
      <c r="R705" s="7"/>
    </row>
    <row r="706" spans="6:18" ht="12.75">
      <c r="F706" s="60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0"/>
      <c r="R706" s="7"/>
    </row>
    <row r="707" spans="6:18" ht="12.75">
      <c r="F707" s="60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0"/>
      <c r="R707" s="7"/>
    </row>
    <row r="708" spans="6:18" ht="12.75">
      <c r="F708" s="60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0"/>
      <c r="R708" s="7"/>
    </row>
    <row r="709" spans="6:18" ht="12.75">
      <c r="F709" s="60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0"/>
      <c r="R709" s="7"/>
    </row>
    <row r="710" spans="6:18" ht="12.75">
      <c r="F710" s="60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0"/>
      <c r="R710" s="7"/>
    </row>
    <row r="711" spans="6:18" ht="12.75">
      <c r="F711" s="60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0"/>
      <c r="R711" s="7"/>
    </row>
    <row r="712" spans="6:18" ht="12.75">
      <c r="F712" s="60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0"/>
      <c r="R712" s="7"/>
    </row>
    <row r="713" spans="6:18" ht="12.75">
      <c r="F713" s="60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0"/>
      <c r="R713" s="7"/>
    </row>
    <row r="714" spans="6:18" ht="12.75">
      <c r="F714" s="60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0"/>
      <c r="R714" s="7"/>
    </row>
    <row r="715" spans="6:18" ht="12.75">
      <c r="F715" s="60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0"/>
      <c r="R715" s="7"/>
    </row>
    <row r="716" spans="6:18" ht="12.75">
      <c r="F716" s="60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0"/>
      <c r="R716" s="7"/>
    </row>
    <row r="717" spans="6:18" ht="12.75">
      <c r="F717" s="60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0"/>
      <c r="R717" s="7"/>
    </row>
    <row r="718" spans="6:18" ht="12.75">
      <c r="F718" s="60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0"/>
      <c r="R718" s="7"/>
    </row>
    <row r="719" spans="6:18" ht="12.75">
      <c r="F719" s="60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0"/>
      <c r="R719" s="7"/>
    </row>
    <row r="720" spans="6:18" ht="12.75">
      <c r="F720" s="60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0"/>
      <c r="R720" s="7"/>
    </row>
    <row r="721" spans="6:18" ht="12.75">
      <c r="F721" s="60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0"/>
      <c r="R721" s="7"/>
    </row>
    <row r="722" spans="6:18" ht="12.75">
      <c r="F722" s="60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0"/>
      <c r="R722" s="7"/>
    </row>
    <row r="723" spans="6:18" ht="12.75">
      <c r="F723" s="60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0"/>
      <c r="R723" s="7"/>
    </row>
    <row r="724" spans="6:18" ht="12.75">
      <c r="F724" s="60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0"/>
      <c r="R724" s="7"/>
    </row>
    <row r="725" spans="6:18" ht="12.75">
      <c r="F725" s="60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0"/>
      <c r="R725" s="7"/>
    </row>
    <row r="726" spans="6:18" ht="12.75">
      <c r="F726" s="60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0"/>
      <c r="R726" s="7"/>
    </row>
    <row r="727" spans="6:18" ht="12.75">
      <c r="F727" s="60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0"/>
      <c r="R727" s="7"/>
    </row>
    <row r="728" spans="6:18" ht="12.75">
      <c r="F728" s="60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0"/>
      <c r="R728" s="7"/>
    </row>
    <row r="729" spans="6:18" ht="12.75">
      <c r="F729" s="60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0"/>
      <c r="R729" s="7"/>
    </row>
    <row r="730" spans="6:18" ht="12.75">
      <c r="F730" s="60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0"/>
      <c r="R730" s="7"/>
    </row>
    <row r="731" spans="6:18" ht="12.75">
      <c r="F731" s="60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0"/>
      <c r="R731" s="7"/>
    </row>
    <row r="732" spans="6:18" ht="12.75">
      <c r="F732" s="60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0"/>
      <c r="R732" s="7"/>
    </row>
    <row r="733" spans="6:18" ht="12.75">
      <c r="F733" s="60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0"/>
      <c r="R733" s="7"/>
    </row>
    <row r="734" spans="6:18" ht="12.75">
      <c r="F734" s="60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0"/>
      <c r="R734" s="7"/>
    </row>
    <row r="735" spans="6:18" ht="12.75">
      <c r="F735" s="60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0"/>
      <c r="R735" s="7"/>
    </row>
    <row r="736" spans="6:18" ht="12.75">
      <c r="F736" s="60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0"/>
      <c r="R736" s="7"/>
    </row>
    <row r="737" spans="6:18" ht="12.75">
      <c r="F737" s="60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0"/>
      <c r="R737" s="7"/>
    </row>
    <row r="738" spans="6:18" ht="12.75">
      <c r="F738" s="60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0"/>
      <c r="R738" s="7"/>
    </row>
    <row r="739" spans="6:18" ht="12.75">
      <c r="F739" s="60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0"/>
      <c r="R739" s="7"/>
    </row>
    <row r="740" spans="6:18" ht="12.75">
      <c r="F740" s="60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0"/>
      <c r="R740" s="7"/>
    </row>
    <row r="741" spans="6:18" ht="12.75">
      <c r="F741" s="60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0"/>
      <c r="R741" s="7"/>
    </row>
    <row r="742" spans="6:18" ht="12.75">
      <c r="F742" s="60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0"/>
      <c r="R742" s="7"/>
    </row>
    <row r="743" spans="6:18" ht="12.75">
      <c r="F743" s="60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0"/>
      <c r="R743" s="7"/>
    </row>
    <row r="744" spans="6:18" ht="12.75">
      <c r="F744" s="60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0"/>
      <c r="R744" s="7"/>
    </row>
    <row r="745" spans="6:18" ht="12.75">
      <c r="F745" s="60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0"/>
      <c r="R745" s="7"/>
    </row>
    <row r="746" spans="6:18" ht="12.75">
      <c r="F746" s="60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0"/>
      <c r="R746" s="7"/>
    </row>
    <row r="747" spans="6:18" ht="12.75">
      <c r="F747" s="60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0"/>
      <c r="R747" s="7"/>
    </row>
    <row r="748" spans="6:18" ht="12.75">
      <c r="F748" s="60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0"/>
      <c r="R748" s="7"/>
    </row>
    <row r="749" spans="6:18" ht="12.75">
      <c r="F749" s="60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0"/>
      <c r="R749" s="7"/>
    </row>
    <row r="750" spans="6:18" ht="12.75">
      <c r="F750" s="60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0"/>
      <c r="R750" s="7"/>
    </row>
    <row r="751" spans="6:18" ht="12.75">
      <c r="F751" s="60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0"/>
      <c r="R751" s="7"/>
    </row>
    <row r="752" spans="6:18" ht="12.75">
      <c r="F752" s="60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0"/>
      <c r="R752" s="7"/>
    </row>
    <row r="753" spans="6:18" ht="12.75">
      <c r="F753" s="60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0"/>
      <c r="R753" s="7"/>
    </row>
    <row r="754" spans="6:18" ht="12.75">
      <c r="F754" s="60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0"/>
      <c r="R754" s="7"/>
    </row>
    <row r="755" spans="6:18" ht="12.75">
      <c r="F755" s="60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0"/>
      <c r="R755" s="7"/>
    </row>
    <row r="756" spans="6:18" ht="12.75">
      <c r="F756" s="60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0"/>
      <c r="R756" s="7"/>
    </row>
    <row r="757" spans="6:18" ht="12.75">
      <c r="F757" s="60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0"/>
      <c r="R757" s="7"/>
    </row>
    <row r="758" spans="6:18" ht="12.75">
      <c r="F758" s="60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0"/>
      <c r="R758" s="7"/>
    </row>
    <row r="759" spans="6:18" ht="12.75">
      <c r="F759" s="60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0"/>
      <c r="R759" s="7"/>
    </row>
    <row r="760" spans="6:18" ht="12.75">
      <c r="F760" s="60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0"/>
      <c r="R760" s="7"/>
    </row>
    <row r="761" spans="6:18" ht="12.75">
      <c r="F761" s="60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0"/>
      <c r="R761" s="7"/>
    </row>
    <row r="762" spans="6:18" ht="12.75">
      <c r="F762" s="60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0"/>
      <c r="R762" s="7"/>
    </row>
    <row r="763" spans="6:18" ht="12.75">
      <c r="F763" s="60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0"/>
      <c r="R763" s="7"/>
    </row>
    <row r="764" spans="6:18" ht="12.75">
      <c r="F764" s="60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0"/>
      <c r="R764" s="7"/>
    </row>
    <row r="765" spans="6:18" ht="12.75">
      <c r="F765" s="60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0"/>
      <c r="R765" s="7"/>
    </row>
    <row r="766" spans="6:18" ht="12.75">
      <c r="F766" s="60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0"/>
      <c r="R766" s="7"/>
    </row>
    <row r="767" spans="6:18" ht="12.75">
      <c r="F767" s="60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0"/>
      <c r="R767" s="7"/>
    </row>
    <row r="768" spans="6:18" ht="12.75">
      <c r="F768" s="60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0"/>
      <c r="R768" s="7"/>
    </row>
    <row r="769" spans="6:18" ht="12.75">
      <c r="F769" s="60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0"/>
      <c r="R769" s="7"/>
    </row>
    <row r="770" spans="6:18" ht="12.75">
      <c r="F770" s="60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0"/>
      <c r="R770" s="7"/>
    </row>
    <row r="771" spans="6:18" ht="12.75">
      <c r="F771" s="60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0"/>
      <c r="R771" s="7"/>
    </row>
    <row r="772" spans="6:18" ht="12.75">
      <c r="F772" s="60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0"/>
      <c r="R772" s="7"/>
    </row>
    <row r="773" spans="6:18" ht="12.75">
      <c r="F773" s="60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0"/>
      <c r="R773" s="7"/>
    </row>
    <row r="774" spans="6:18" ht="12.75">
      <c r="F774" s="60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0"/>
      <c r="R774" s="7"/>
    </row>
    <row r="775" spans="6:18" ht="12.75">
      <c r="F775" s="60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0"/>
      <c r="R775" s="7"/>
    </row>
    <row r="776" spans="6:18" ht="12.75">
      <c r="F776" s="60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0"/>
      <c r="R776" s="7"/>
    </row>
    <row r="777" spans="6:18" ht="12.75">
      <c r="F777" s="60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0"/>
      <c r="R777" s="7"/>
    </row>
    <row r="778" spans="6:18" ht="12.75">
      <c r="F778" s="60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0"/>
      <c r="R778" s="7"/>
    </row>
    <row r="779" spans="6:18" ht="12.75">
      <c r="F779" s="60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0"/>
      <c r="R779" s="7"/>
    </row>
    <row r="780" spans="6:18" ht="12.75">
      <c r="F780" s="60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0"/>
      <c r="R780" s="7"/>
    </row>
    <row r="781" spans="6:18" ht="12.75">
      <c r="F781" s="60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0"/>
      <c r="R781" s="7"/>
    </row>
    <row r="782" spans="6:18" ht="12.75">
      <c r="F782" s="60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0"/>
      <c r="R782" s="7"/>
    </row>
    <row r="783" spans="6:18" ht="12.75">
      <c r="F783" s="60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0"/>
      <c r="R783" s="7"/>
    </row>
    <row r="784" spans="6:18" ht="12.75">
      <c r="F784" s="60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0"/>
      <c r="R784" s="7"/>
    </row>
    <row r="785" spans="6:18" ht="12.75">
      <c r="F785" s="60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0"/>
      <c r="R785" s="7"/>
    </row>
    <row r="786" spans="6:18" ht="12.75">
      <c r="F786" s="60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0"/>
      <c r="R786" s="7"/>
    </row>
    <row r="787" spans="6:18" ht="12.75">
      <c r="F787" s="60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0"/>
      <c r="R787" s="7"/>
    </row>
    <row r="788" spans="6:18" ht="12.75">
      <c r="F788" s="60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0"/>
      <c r="R788" s="7"/>
    </row>
    <row r="789" spans="6:18" ht="12.75">
      <c r="F789" s="60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0"/>
      <c r="R789" s="7"/>
    </row>
    <row r="790" spans="6:18" ht="12.75">
      <c r="F790" s="60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0"/>
      <c r="R790" s="7"/>
    </row>
    <row r="791" spans="6:18" ht="12.75">
      <c r="F791" s="60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0"/>
      <c r="R791" s="7"/>
    </row>
    <row r="792" spans="6:18" ht="12.75">
      <c r="F792" s="60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0"/>
      <c r="R792" s="7"/>
    </row>
    <row r="793" spans="6:18" ht="12.75">
      <c r="F793" s="60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0"/>
      <c r="R793" s="7"/>
    </row>
    <row r="794" spans="6:18" ht="12.75">
      <c r="F794" s="60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0"/>
      <c r="R794" s="7"/>
    </row>
    <row r="795" spans="6:18" ht="12.75">
      <c r="F795" s="60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0"/>
      <c r="R795" s="7"/>
    </row>
    <row r="796" spans="6:18" ht="12.75">
      <c r="F796" s="60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0"/>
      <c r="R796" s="7"/>
    </row>
    <row r="797" spans="6:18" ht="12.75">
      <c r="F797" s="60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0"/>
      <c r="R797" s="7"/>
    </row>
    <row r="798" spans="6:18" ht="12.75">
      <c r="F798" s="60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0"/>
      <c r="R798" s="7"/>
    </row>
    <row r="799" spans="6:18" ht="12.75">
      <c r="F799" s="60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0"/>
      <c r="R799" s="7"/>
    </row>
    <row r="800" spans="6:18" ht="12.75">
      <c r="F800" s="60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0"/>
      <c r="R800" s="7"/>
    </row>
    <row r="801" spans="6:18" ht="12.75">
      <c r="F801" s="60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0"/>
      <c r="R801" s="7"/>
    </row>
    <row r="802" spans="6:18" ht="12.75">
      <c r="F802" s="60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0"/>
      <c r="R802" s="7"/>
    </row>
    <row r="803" spans="6:18" ht="12.75">
      <c r="F803" s="60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0"/>
      <c r="R803" s="7"/>
    </row>
    <row r="804" spans="6:18" ht="12.75">
      <c r="F804" s="60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0"/>
      <c r="R804" s="7"/>
    </row>
    <row r="805" spans="6:18" ht="12.75">
      <c r="F805" s="60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0"/>
      <c r="R805" s="7"/>
    </row>
    <row r="806" spans="6:18" ht="12.75">
      <c r="F806" s="60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0"/>
      <c r="R806" s="7"/>
    </row>
    <row r="807" spans="6:18" ht="12.75">
      <c r="F807" s="60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0"/>
      <c r="R807" s="7"/>
    </row>
    <row r="808" spans="6:18" ht="12.75">
      <c r="F808" s="60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0"/>
      <c r="R808" s="7"/>
    </row>
    <row r="809" spans="6:18" ht="12.75">
      <c r="F809" s="60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0"/>
      <c r="R809" s="7"/>
    </row>
    <row r="810" spans="6:18" ht="12.75">
      <c r="F810" s="60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0"/>
      <c r="R810" s="7"/>
    </row>
    <row r="811" spans="6:18" ht="12.75">
      <c r="F811" s="60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0"/>
      <c r="R811" s="7"/>
    </row>
    <row r="812" spans="6:18" ht="12.75">
      <c r="F812" s="60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0"/>
      <c r="R812" s="7"/>
    </row>
    <row r="813" spans="6:18" ht="12.75">
      <c r="F813" s="60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0"/>
      <c r="R813" s="7"/>
    </row>
    <row r="814" spans="6:18" ht="12.75">
      <c r="F814" s="60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0"/>
      <c r="R814" s="7"/>
    </row>
    <row r="815" spans="6:18" ht="12.75">
      <c r="F815" s="60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0"/>
      <c r="R815" s="7"/>
    </row>
    <row r="816" spans="6:18" ht="12.75">
      <c r="F816" s="60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0"/>
      <c r="R816" s="7"/>
    </row>
    <row r="817" spans="6:18" ht="12.75">
      <c r="F817" s="60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0"/>
      <c r="R817" s="7"/>
    </row>
    <row r="818" spans="6:18" ht="12.75">
      <c r="F818" s="60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0"/>
      <c r="R818" s="7"/>
    </row>
    <row r="819" spans="6:18" ht="12.75">
      <c r="F819" s="60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0"/>
      <c r="R819" s="7"/>
    </row>
    <row r="820" spans="6:18" ht="12.75">
      <c r="F820" s="60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0"/>
      <c r="R820" s="7"/>
    </row>
    <row r="821" spans="6:18" ht="12.75">
      <c r="F821" s="60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0"/>
      <c r="R821" s="7"/>
    </row>
    <row r="822" spans="6:18" ht="12.75">
      <c r="F822" s="60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0"/>
      <c r="R822" s="7"/>
    </row>
    <row r="823" spans="6:18" ht="12.75">
      <c r="F823" s="60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0"/>
      <c r="R823" s="7"/>
    </row>
    <row r="824" spans="6:18" ht="12.75">
      <c r="F824" s="60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0"/>
      <c r="R824" s="7"/>
    </row>
    <row r="825" spans="6:18" ht="12.75">
      <c r="F825" s="60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0"/>
      <c r="R825" s="7"/>
    </row>
    <row r="826" spans="6:18" ht="12.75">
      <c r="F826" s="60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0"/>
      <c r="R826" s="7"/>
    </row>
    <row r="827" spans="6:18" ht="12.75">
      <c r="F827" s="60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0"/>
      <c r="R827" s="7"/>
    </row>
    <row r="828" spans="6:18" ht="12.75">
      <c r="F828" s="60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0"/>
      <c r="R828" s="7"/>
    </row>
    <row r="829" spans="6:18" ht="12.75">
      <c r="F829" s="60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0"/>
      <c r="R829" s="7"/>
    </row>
    <row r="830" spans="6:18" ht="12.75">
      <c r="F830" s="60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0"/>
      <c r="R830" s="7"/>
    </row>
    <row r="831" spans="6:18" ht="12.75">
      <c r="F831" s="60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0"/>
      <c r="R831" s="7"/>
    </row>
    <row r="832" spans="6:18" ht="12.75">
      <c r="F832" s="60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0"/>
      <c r="R832" s="7"/>
    </row>
    <row r="833" spans="6:18" ht="12.75">
      <c r="F833" s="60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0"/>
      <c r="R833" s="7"/>
    </row>
    <row r="834" spans="6:18" ht="12.75">
      <c r="F834" s="60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0"/>
      <c r="R834" s="7"/>
    </row>
    <row r="835" spans="6:18" ht="12.75">
      <c r="F835" s="60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0"/>
      <c r="R835" s="7"/>
    </row>
    <row r="836" spans="6:18" ht="12.75">
      <c r="F836" s="60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0"/>
      <c r="R836" s="7"/>
    </row>
    <row r="837" spans="6:18" ht="12.75">
      <c r="F837" s="60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0"/>
      <c r="R837" s="7"/>
    </row>
    <row r="838" spans="6:18" ht="12.75">
      <c r="F838" s="60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0"/>
      <c r="R838" s="7"/>
    </row>
    <row r="839" spans="6:18" ht="12.75">
      <c r="F839" s="60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0"/>
      <c r="R839" s="7"/>
    </row>
    <row r="840" spans="6:18" ht="12.75">
      <c r="F840" s="60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0"/>
      <c r="R840" s="7"/>
    </row>
    <row r="841" spans="6:18" ht="12.75">
      <c r="F841" s="60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0"/>
      <c r="R841" s="7"/>
    </row>
    <row r="842" spans="6:18" ht="12.75">
      <c r="F842" s="60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0"/>
      <c r="R842" s="7"/>
    </row>
    <row r="843" spans="6:18" ht="12.75">
      <c r="F843" s="60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0"/>
      <c r="R843" s="7"/>
    </row>
    <row r="844" spans="6:18" ht="12.75">
      <c r="F844" s="60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0"/>
      <c r="R844" s="7"/>
    </row>
    <row r="845" spans="6:18" ht="12.75">
      <c r="F845" s="60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0"/>
      <c r="R845" s="7"/>
    </row>
    <row r="846" spans="6:18" ht="12.75">
      <c r="F846" s="60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0"/>
      <c r="R846" s="7"/>
    </row>
    <row r="847" spans="6:18" ht="12.75">
      <c r="F847" s="60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0"/>
      <c r="R847" s="7"/>
    </row>
    <row r="848" spans="6:18" ht="12.75">
      <c r="F848" s="60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0"/>
      <c r="R848" s="7"/>
    </row>
    <row r="849" spans="6:18" ht="12.75">
      <c r="F849" s="60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0"/>
      <c r="R849" s="7"/>
    </row>
    <row r="850" spans="6:18" ht="12.75">
      <c r="F850" s="60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0"/>
      <c r="R850" s="7"/>
    </row>
    <row r="851" spans="6:18" ht="12.75">
      <c r="F851" s="60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0"/>
      <c r="R851" s="7"/>
    </row>
    <row r="852" spans="6:18" ht="12.75">
      <c r="F852" s="60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0"/>
      <c r="R852" s="7"/>
    </row>
    <row r="853" spans="6:18" ht="12.75">
      <c r="F853" s="60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0"/>
      <c r="R853" s="7"/>
    </row>
    <row r="854" spans="6:18" ht="12.75">
      <c r="F854" s="60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0"/>
      <c r="R854" s="7"/>
    </row>
    <row r="855" spans="6:18" ht="12.75">
      <c r="F855" s="60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0"/>
      <c r="R855" s="7"/>
    </row>
    <row r="856" spans="6:18" ht="12.75">
      <c r="F856" s="60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0"/>
      <c r="R856" s="7"/>
    </row>
    <row r="857" spans="6:18" ht="12.75">
      <c r="F857" s="60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0"/>
      <c r="R857" s="7"/>
    </row>
    <row r="858" spans="6:18" ht="12.75">
      <c r="F858" s="60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0"/>
      <c r="R858" s="7"/>
    </row>
    <row r="859" spans="6:18" ht="12.75">
      <c r="F859" s="60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0"/>
      <c r="R859" s="7"/>
    </row>
    <row r="860" spans="6:18" ht="12.75">
      <c r="F860" s="60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0"/>
      <c r="R860" s="7"/>
    </row>
    <row r="861" spans="6:18" ht="12.75">
      <c r="F861" s="60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0"/>
      <c r="R861" s="7"/>
    </row>
    <row r="862" spans="6:18" ht="12.75">
      <c r="F862" s="60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0"/>
      <c r="R862" s="7"/>
    </row>
    <row r="863" spans="6:18" ht="12.75">
      <c r="F863" s="60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0"/>
      <c r="R863" s="7"/>
    </row>
    <row r="864" spans="6:18" ht="12.75">
      <c r="F864" s="60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0"/>
      <c r="R864" s="7"/>
    </row>
    <row r="865" spans="6:18" ht="12.75">
      <c r="F865" s="60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0"/>
      <c r="R865" s="7"/>
    </row>
    <row r="866" spans="6:18" ht="12.75">
      <c r="F866" s="60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0"/>
      <c r="R866" s="7"/>
    </row>
    <row r="867" spans="6:18" ht="12.75">
      <c r="F867" s="60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0"/>
      <c r="R867" s="7"/>
    </row>
    <row r="868" spans="6:18" ht="12.75">
      <c r="F868" s="60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0"/>
      <c r="R868" s="7"/>
    </row>
    <row r="869" spans="6:18" ht="12.75">
      <c r="F869" s="60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0"/>
      <c r="R869" s="7"/>
    </row>
    <row r="870" spans="6:18" ht="12.75">
      <c r="F870" s="60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0"/>
      <c r="R870" s="7"/>
    </row>
    <row r="871" spans="6:18" ht="12.75">
      <c r="F871" s="60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0"/>
      <c r="R871" s="7"/>
    </row>
    <row r="872" spans="6:18" ht="12.75">
      <c r="F872" s="60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0"/>
      <c r="R872" s="7"/>
    </row>
    <row r="873" spans="6:18" ht="12.75">
      <c r="F873" s="60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0"/>
      <c r="R873" s="7"/>
    </row>
    <row r="874" spans="6:18" ht="12.75">
      <c r="F874" s="60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0"/>
      <c r="R874" s="7"/>
    </row>
    <row r="875" spans="6:18" ht="12.75">
      <c r="F875" s="60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0"/>
      <c r="R875" s="7"/>
    </row>
    <row r="876" spans="6:18" ht="12.75">
      <c r="F876" s="60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0"/>
      <c r="R876" s="7"/>
    </row>
    <row r="877" spans="6:18" ht="12.75">
      <c r="F877" s="60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0"/>
      <c r="R877" s="7"/>
    </row>
    <row r="878" spans="6:18" ht="12.75">
      <c r="F878" s="60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0"/>
      <c r="R878" s="7"/>
    </row>
    <row r="879" spans="6:18" ht="12.75">
      <c r="F879" s="60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0"/>
      <c r="R879" s="7"/>
    </row>
    <row r="880" spans="6:18" ht="12.75">
      <c r="F880" s="60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0"/>
      <c r="R880" s="7"/>
    </row>
    <row r="881" spans="6:18" ht="12.75">
      <c r="F881" s="60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0"/>
      <c r="R881" s="7"/>
    </row>
    <row r="882" spans="6:18" ht="12.75">
      <c r="F882" s="60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0"/>
      <c r="R882" s="7"/>
    </row>
    <row r="883" spans="6:18" ht="12.75">
      <c r="F883" s="60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0"/>
      <c r="R883" s="7"/>
    </row>
    <row r="884" spans="6:18" ht="12.75">
      <c r="F884" s="60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0"/>
      <c r="R884" s="7"/>
    </row>
    <row r="885" spans="6:18" ht="12.75">
      <c r="F885" s="60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0"/>
      <c r="R885" s="7"/>
    </row>
    <row r="886" spans="6:18" ht="12.75">
      <c r="F886" s="60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0"/>
      <c r="R886" s="7"/>
    </row>
    <row r="887" spans="6:18" ht="12.75">
      <c r="F887" s="60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0"/>
      <c r="R887" s="7"/>
    </row>
    <row r="888" spans="6:18" ht="12.75">
      <c r="F888" s="60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0"/>
      <c r="R888" s="7"/>
    </row>
    <row r="889" spans="6:18" ht="12.75">
      <c r="F889" s="60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0"/>
      <c r="R889" s="7"/>
    </row>
    <row r="890" spans="6:18" ht="12.75">
      <c r="F890" s="60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0"/>
      <c r="R890" s="7"/>
    </row>
    <row r="891" spans="6:18" ht="12.75">
      <c r="F891" s="60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0"/>
      <c r="R891" s="7"/>
    </row>
    <row r="892" spans="6:18" ht="12.75">
      <c r="F892" s="60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0"/>
      <c r="R892" s="7"/>
    </row>
    <row r="893" spans="6:18" ht="12.75">
      <c r="F893" s="60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0"/>
      <c r="R893" s="7"/>
    </row>
    <row r="894" spans="6:18" ht="12.75">
      <c r="F894" s="60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0"/>
      <c r="R894" s="7"/>
    </row>
    <row r="895" spans="6:18" ht="12.75">
      <c r="F895" s="60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0"/>
      <c r="R895" s="7"/>
    </row>
    <row r="896" spans="6:18" ht="12.75">
      <c r="F896" s="60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0"/>
      <c r="R896" s="7"/>
    </row>
    <row r="897" spans="6:18" ht="12.75">
      <c r="F897" s="60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0"/>
      <c r="R897" s="7"/>
    </row>
    <row r="898" spans="6:18" ht="12.75">
      <c r="F898" s="60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0"/>
      <c r="R898" s="7"/>
    </row>
    <row r="899" spans="6:18" ht="12.75">
      <c r="F899" s="60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0"/>
      <c r="R899" s="7"/>
    </row>
    <row r="900" spans="6:18" ht="12.75">
      <c r="F900" s="60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0"/>
      <c r="R900" s="7"/>
    </row>
    <row r="901" spans="6:18" ht="12.75">
      <c r="F901" s="60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0"/>
      <c r="R901" s="7"/>
    </row>
    <row r="902" spans="6:18" ht="12.75">
      <c r="F902" s="60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0"/>
      <c r="R902" s="7"/>
    </row>
    <row r="903" spans="6:18" ht="12.75">
      <c r="F903" s="60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0"/>
      <c r="R903" s="7"/>
    </row>
    <row r="904" spans="6:18" ht="12.75">
      <c r="F904" s="60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0"/>
      <c r="R904" s="7"/>
    </row>
    <row r="905" spans="6:18" ht="12.75">
      <c r="F905" s="60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0"/>
      <c r="R905" s="7"/>
    </row>
    <row r="906" spans="6:18" ht="12.75">
      <c r="F906" s="60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0"/>
      <c r="R906" s="7"/>
    </row>
    <row r="907" spans="6:18" ht="12.75">
      <c r="F907" s="60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0"/>
      <c r="R907" s="7"/>
    </row>
    <row r="908" spans="6:18" ht="12.75">
      <c r="F908" s="60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0"/>
      <c r="R908" s="7"/>
    </row>
    <row r="909" spans="6:18" ht="12.75">
      <c r="F909" s="60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0"/>
      <c r="R909" s="7"/>
    </row>
    <row r="910" spans="6:18" ht="12.75">
      <c r="F910" s="60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0"/>
      <c r="R910" s="7"/>
    </row>
    <row r="911" spans="6:18" ht="12.75">
      <c r="F911" s="60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0"/>
      <c r="R911" s="7"/>
    </row>
    <row r="912" spans="6:18" ht="12.75">
      <c r="F912" s="60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0"/>
      <c r="R912" s="7"/>
    </row>
    <row r="913" spans="6:18" ht="12.75">
      <c r="F913" s="60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0"/>
      <c r="R913" s="7"/>
    </row>
    <row r="914" spans="6:18" ht="12.75">
      <c r="F914" s="60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0"/>
      <c r="R914" s="7"/>
    </row>
    <row r="915" spans="6:18" ht="12.75">
      <c r="F915" s="60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0"/>
      <c r="R915" s="7"/>
    </row>
    <row r="916" spans="6:18" ht="12.75">
      <c r="F916" s="60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0"/>
      <c r="R916" s="7"/>
    </row>
    <row r="917" spans="6:18" ht="12.75">
      <c r="F917" s="60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0"/>
      <c r="R917" s="7"/>
    </row>
    <row r="918" spans="6:18" ht="12.75">
      <c r="F918" s="60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0"/>
      <c r="R918" s="7"/>
    </row>
    <row r="919" spans="6:18" ht="12.75">
      <c r="F919" s="60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0"/>
      <c r="R919" s="7"/>
    </row>
    <row r="920" spans="6:18" ht="12.75">
      <c r="F920" s="60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0"/>
      <c r="R920" s="7"/>
    </row>
    <row r="921" spans="6:18" ht="12.75">
      <c r="F921" s="60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0"/>
      <c r="R921" s="7"/>
    </row>
    <row r="922" spans="6:18" ht="12.75">
      <c r="F922" s="60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0"/>
      <c r="R922" s="7"/>
    </row>
    <row r="923" spans="6:18" ht="12.75">
      <c r="F923" s="60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0"/>
      <c r="R923" s="7"/>
    </row>
    <row r="924" spans="6:18" ht="12.75">
      <c r="F924" s="60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0"/>
      <c r="R924" s="7"/>
    </row>
    <row r="925" spans="6:18" ht="12.75">
      <c r="F925" s="60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0"/>
      <c r="R925" s="7"/>
    </row>
    <row r="926" spans="6:18" ht="12.75">
      <c r="F926" s="60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0"/>
      <c r="R926" s="7"/>
    </row>
    <row r="927" spans="6:18" ht="12.75">
      <c r="F927" s="60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0"/>
      <c r="R927" s="7"/>
    </row>
    <row r="928" spans="6:18" ht="12.75">
      <c r="F928" s="60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0"/>
      <c r="R928" s="7"/>
    </row>
    <row r="929" spans="6:18" ht="12.75">
      <c r="F929" s="60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0"/>
      <c r="R929" s="7"/>
    </row>
    <row r="930" spans="6:18" ht="12.75">
      <c r="F930" s="60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0"/>
      <c r="R930" s="7"/>
    </row>
    <row r="931" spans="6:18" ht="12.75">
      <c r="F931" s="60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0"/>
      <c r="R931" s="7"/>
    </row>
    <row r="932" spans="6:18" ht="12.75">
      <c r="F932" s="60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0"/>
      <c r="R932" s="7"/>
    </row>
    <row r="933" spans="6:18" ht="12.75">
      <c r="F933" s="60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0"/>
      <c r="R933" s="7"/>
    </row>
    <row r="934" spans="6:18" ht="12.75">
      <c r="F934" s="60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0"/>
      <c r="R934" s="7"/>
    </row>
    <row r="935" spans="6:18" ht="12.75">
      <c r="F935" s="60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0"/>
      <c r="R935" s="7"/>
    </row>
    <row r="936" spans="6:18" ht="12.75">
      <c r="F936" s="60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0"/>
      <c r="R936" s="7"/>
    </row>
    <row r="937" spans="6:18" ht="12.75">
      <c r="F937" s="60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0"/>
      <c r="R937" s="7"/>
    </row>
    <row r="938" spans="6:18" ht="12.75">
      <c r="F938" s="60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0"/>
      <c r="R938" s="7"/>
    </row>
    <row r="939" spans="6:18" ht="12.75">
      <c r="F939" s="60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0"/>
      <c r="R939" s="7"/>
    </row>
    <row r="940" spans="6:18" ht="12.75">
      <c r="F940" s="60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0"/>
      <c r="R940" s="7"/>
    </row>
    <row r="941" spans="6:18" ht="12.75">
      <c r="F941" s="60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0"/>
      <c r="R941" s="7"/>
    </row>
    <row r="942" spans="6:18" ht="12.75">
      <c r="F942" s="60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0"/>
      <c r="R942" s="7"/>
    </row>
    <row r="943" spans="6:18" ht="12.75">
      <c r="F943" s="60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0"/>
      <c r="R943" s="7"/>
    </row>
    <row r="944" spans="6:18" ht="12.75">
      <c r="F944" s="60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0"/>
      <c r="R944" s="7"/>
    </row>
    <row r="945" spans="6:18" ht="12.75">
      <c r="F945" s="60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0"/>
      <c r="R945" s="7"/>
    </row>
    <row r="946" spans="6:18" ht="12.75">
      <c r="F946" s="60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0"/>
      <c r="R946" s="7"/>
    </row>
    <row r="947" spans="6:18" ht="12.75">
      <c r="F947" s="60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0"/>
      <c r="R947" s="7"/>
    </row>
    <row r="948" spans="6:18" ht="12.75">
      <c r="F948" s="60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0"/>
      <c r="R948" s="7"/>
    </row>
    <row r="949" spans="6:18" ht="12.75">
      <c r="F949" s="60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0"/>
      <c r="R949" s="7"/>
    </row>
    <row r="950" spans="6:18" ht="12.75">
      <c r="F950" s="60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0"/>
      <c r="R950" s="7"/>
    </row>
    <row r="951" spans="6:18" ht="12.75">
      <c r="F951" s="60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0"/>
      <c r="R951" s="7"/>
    </row>
    <row r="952" spans="6:18" ht="12.75">
      <c r="F952" s="60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0"/>
      <c r="R952" s="7"/>
    </row>
    <row r="953" spans="6:18" ht="12.75">
      <c r="F953" s="60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0"/>
      <c r="R953" s="7"/>
    </row>
    <row r="954" spans="6:18" ht="12.75">
      <c r="F954" s="60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0"/>
      <c r="R954" s="7"/>
    </row>
    <row r="955" spans="6:18" ht="12.75">
      <c r="F955" s="60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0"/>
      <c r="R955" s="7"/>
    </row>
    <row r="956" spans="6:18" ht="12.75">
      <c r="F956" s="60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0"/>
      <c r="R956" s="7"/>
    </row>
    <row r="957" spans="6:18" ht="12.75">
      <c r="F957" s="60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0"/>
      <c r="R957" s="7"/>
    </row>
    <row r="958" spans="6:18" ht="12.75">
      <c r="F958" s="60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0"/>
      <c r="R958" s="7"/>
    </row>
    <row r="959" spans="6:18" ht="12.75">
      <c r="F959" s="60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0"/>
      <c r="R959" s="7"/>
    </row>
    <row r="960" spans="6:18" ht="12.75">
      <c r="F960" s="60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0"/>
      <c r="R960" s="7"/>
    </row>
    <row r="961" spans="6:18" ht="12.75">
      <c r="F961" s="60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0"/>
      <c r="R961" s="7"/>
    </row>
    <row r="962" spans="6:18" ht="12.75">
      <c r="F962" s="60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0"/>
      <c r="R962" s="7"/>
    </row>
    <row r="963" spans="6:18" ht="12.75">
      <c r="F963" s="60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0"/>
      <c r="R963" s="7"/>
    </row>
    <row r="964" spans="6:18" ht="12.75">
      <c r="F964" s="60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0"/>
      <c r="R964" s="7"/>
    </row>
    <row r="965" spans="6:18" ht="12.75">
      <c r="F965" s="60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0"/>
      <c r="R965" s="7"/>
    </row>
    <row r="966" spans="6:18" ht="12.75">
      <c r="F966" s="60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0"/>
      <c r="R966" s="7"/>
    </row>
    <row r="967" spans="6:18" ht="12.75">
      <c r="F967" s="60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0"/>
      <c r="R967" s="7"/>
    </row>
    <row r="968" spans="6:18" ht="12.75">
      <c r="F968" s="60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0"/>
      <c r="R968" s="7"/>
    </row>
    <row r="969" spans="6:18" ht="12.75">
      <c r="F969" s="60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0"/>
      <c r="R969" s="7"/>
    </row>
    <row r="970" spans="6:18" ht="12.75">
      <c r="F970" s="60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0"/>
      <c r="R970" s="7"/>
    </row>
    <row r="971" spans="6:18" ht="12.75">
      <c r="F971" s="60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0"/>
      <c r="R971" s="7"/>
    </row>
    <row r="972" spans="6:18" ht="12.75">
      <c r="F972" s="60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0"/>
      <c r="R972" s="7"/>
    </row>
    <row r="973" spans="6:18" ht="12.75">
      <c r="F973" s="60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0"/>
      <c r="R973" s="7"/>
    </row>
    <row r="974" spans="6:18" ht="12.75">
      <c r="F974" s="60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0"/>
      <c r="R974" s="7"/>
    </row>
    <row r="975" spans="6:18" ht="12.75">
      <c r="F975" s="60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0"/>
      <c r="R975" s="7"/>
    </row>
    <row r="976" spans="6:18" ht="12.75">
      <c r="F976" s="60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0"/>
      <c r="R976" s="7"/>
    </row>
    <row r="977" spans="6:18" ht="12.75">
      <c r="F977" s="60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0"/>
      <c r="R977" s="7"/>
    </row>
    <row r="978" spans="6:18" ht="12.75">
      <c r="F978" s="60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0"/>
      <c r="R978" s="7"/>
    </row>
    <row r="979" spans="6:18" ht="12.75">
      <c r="F979" s="60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0"/>
      <c r="R979" s="7"/>
    </row>
    <row r="980" spans="6:18" ht="12.75">
      <c r="F980" s="60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0"/>
      <c r="R980" s="7"/>
    </row>
    <row r="981" spans="6:18" ht="12.75">
      <c r="F981" s="60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0"/>
      <c r="R981" s="7"/>
    </row>
    <row r="982" spans="6:18" ht="12.75">
      <c r="F982" s="60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0"/>
      <c r="R982" s="7"/>
    </row>
    <row r="983" spans="6:18" ht="12.75">
      <c r="F983" s="60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0"/>
      <c r="R983" s="7"/>
    </row>
    <row r="984" spans="6:18" ht="12.75">
      <c r="F984" s="60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0"/>
      <c r="R984" s="7"/>
    </row>
    <row r="985" spans="6:18" ht="12.75">
      <c r="F985" s="60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0"/>
      <c r="R985" s="7"/>
    </row>
    <row r="986" spans="6:18" ht="12.75">
      <c r="F986" s="60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0"/>
      <c r="R986" s="7"/>
    </row>
    <row r="987" spans="6:18" ht="12.75">
      <c r="F987" s="60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0"/>
      <c r="R987" s="7"/>
    </row>
    <row r="988" spans="6:18" ht="12.75">
      <c r="F988" s="60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0"/>
      <c r="R988" s="7"/>
    </row>
    <row r="989" spans="6:18" ht="12.75">
      <c r="F989" s="60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0"/>
      <c r="R989" s="7"/>
    </row>
    <row r="990" spans="6:18" ht="12.75">
      <c r="F990" s="60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0"/>
      <c r="R990" s="7"/>
    </row>
    <row r="991" spans="6:18" ht="12.75">
      <c r="F991" s="60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0"/>
      <c r="R991" s="7"/>
    </row>
    <row r="992" spans="6:18" ht="12.75">
      <c r="F992" s="60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0"/>
      <c r="R992" s="7"/>
    </row>
    <row r="993" spans="6:18" ht="12.75">
      <c r="F993" s="60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0"/>
      <c r="R993" s="7"/>
    </row>
    <row r="994" spans="6:18" ht="12.75">
      <c r="F994" s="60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0"/>
      <c r="R994" s="7"/>
    </row>
    <row r="995" spans="6:18" ht="12.75">
      <c r="F995" s="60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0"/>
      <c r="R995" s="7"/>
    </row>
    <row r="996" spans="6:18" ht="12.75">
      <c r="F996" s="60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0"/>
      <c r="R996" s="7"/>
    </row>
    <row r="997" spans="6:18" ht="12.75">
      <c r="F997" s="60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0"/>
      <c r="R997" s="7"/>
    </row>
    <row r="998" spans="6:18" ht="12.75">
      <c r="F998" s="60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0"/>
      <c r="R998" s="7"/>
    </row>
    <row r="999" spans="6:18" ht="12.75">
      <c r="F999" s="60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0"/>
      <c r="R999" s="7"/>
    </row>
    <row r="1000" spans="6:18" ht="12.75">
      <c r="F1000" s="60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0"/>
      <c r="R1000" s="7"/>
    </row>
    <row r="1001" spans="6:18" ht="12.75">
      <c r="F1001" s="60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0"/>
      <c r="R1001" s="7"/>
    </row>
    <row r="1002" spans="6:18" ht="12.75">
      <c r="F1002" s="60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0"/>
      <c r="R1002" s="7"/>
    </row>
    <row r="1003" spans="6:18" ht="12.75">
      <c r="F1003" s="60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0"/>
      <c r="R1003" s="7"/>
    </row>
    <row r="1004" spans="6:18" ht="12.75">
      <c r="F1004" s="60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0"/>
      <c r="R1004" s="7"/>
    </row>
    <row r="1005" spans="6:18" ht="12.75">
      <c r="F1005" s="60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0"/>
      <c r="R1005" s="7"/>
    </row>
    <row r="1006" spans="6:18" ht="12.75">
      <c r="F1006" s="60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0"/>
      <c r="R1006" s="7"/>
    </row>
    <row r="1007" spans="6:18" ht="12.75">
      <c r="F1007" s="60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0"/>
      <c r="R1007" s="7"/>
    </row>
    <row r="1008" spans="6:18" ht="12.75">
      <c r="F1008" s="60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0"/>
      <c r="R1008" s="7"/>
    </row>
    <row r="1009" spans="6:18" ht="12.75">
      <c r="F1009" s="60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0"/>
      <c r="R1009" s="7"/>
    </row>
    <row r="1010" spans="6:18" ht="12.75">
      <c r="F1010" s="60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0"/>
      <c r="R1010" s="7"/>
    </row>
    <row r="1011" spans="6:18" ht="12.75">
      <c r="F1011" s="60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0"/>
      <c r="R1011" s="7"/>
    </row>
    <row r="1012" spans="6:18" ht="12.75">
      <c r="F1012" s="60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0"/>
      <c r="R1012" s="7"/>
    </row>
    <row r="1013" spans="6:18" ht="12.75">
      <c r="F1013" s="60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0"/>
      <c r="R1013" s="7"/>
    </row>
    <row r="1014" spans="6:18" ht="12.75">
      <c r="F1014" s="60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0"/>
      <c r="R1014" s="7"/>
    </row>
    <row r="1015" spans="6:18" ht="12.75">
      <c r="F1015" s="60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0"/>
      <c r="R1015" s="7"/>
    </row>
    <row r="1016" spans="6:18" ht="12.75">
      <c r="F1016" s="60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0"/>
      <c r="R1016" s="7"/>
    </row>
    <row r="1017" spans="6:18" ht="12.75">
      <c r="F1017" s="60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0"/>
      <c r="R1017" s="7"/>
    </row>
    <row r="1018" spans="6:18" ht="12.75">
      <c r="F1018" s="60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0"/>
      <c r="R1018" s="7"/>
    </row>
    <row r="1019" spans="6:18" ht="12.75">
      <c r="F1019" s="60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0"/>
      <c r="R1019" s="7"/>
    </row>
    <row r="1020" spans="6:18" ht="12.75">
      <c r="F1020" s="60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0"/>
      <c r="R1020" s="7"/>
    </row>
    <row r="1021" spans="6:18" ht="12.75">
      <c r="F1021" s="60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0"/>
      <c r="R1021" s="7"/>
    </row>
    <row r="1022" spans="6:18" ht="12.75">
      <c r="F1022" s="60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0"/>
      <c r="R1022" s="7"/>
    </row>
    <row r="1023" spans="6:18" ht="12.75">
      <c r="F1023" s="60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0"/>
      <c r="R1023" s="7"/>
    </row>
    <row r="1024" spans="6:18" ht="12.75">
      <c r="F1024" s="60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0"/>
      <c r="R1024" s="7"/>
    </row>
    <row r="1025" spans="6:18" ht="12.75">
      <c r="F1025" s="60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0"/>
      <c r="R1025" s="7"/>
    </row>
    <row r="1026" spans="6:18" ht="12.75">
      <c r="F1026" s="60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0"/>
      <c r="R1026" s="7"/>
    </row>
    <row r="1027" spans="6:18" ht="12.75">
      <c r="F1027" s="60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0"/>
      <c r="R1027" s="7"/>
    </row>
    <row r="1028" spans="6:18" ht="12.75">
      <c r="F1028" s="60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0"/>
      <c r="R1028" s="7"/>
    </row>
    <row r="1029" spans="6:18" ht="12.75">
      <c r="F1029" s="60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0"/>
      <c r="R1029" s="7"/>
    </row>
    <row r="1030" spans="6:18" ht="12.75">
      <c r="F1030" s="60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0"/>
      <c r="R1030" s="7"/>
    </row>
    <row r="1031" spans="6:18" ht="12.75">
      <c r="F1031" s="60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0"/>
      <c r="R1031" s="7"/>
    </row>
    <row r="1032" spans="6:18" ht="12.75">
      <c r="F1032" s="60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0"/>
      <c r="R1032" s="7"/>
    </row>
    <row r="1033" spans="6:18" ht="12.75">
      <c r="F1033" s="60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0"/>
      <c r="R1033" s="7"/>
    </row>
    <row r="1034" spans="6:18" ht="12.75">
      <c r="F1034" s="60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0"/>
      <c r="R1034" s="7"/>
    </row>
    <row r="1035" spans="6:18" ht="12.75">
      <c r="F1035" s="60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0"/>
      <c r="R1035" s="7"/>
    </row>
    <row r="1036" spans="6:18" ht="12.75">
      <c r="F1036" s="60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0"/>
      <c r="R1036" s="7"/>
    </row>
    <row r="1037" spans="6:18" ht="12.75">
      <c r="F1037" s="60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0"/>
      <c r="R1037" s="7"/>
    </row>
    <row r="1038" spans="6:18" ht="12.75">
      <c r="F1038" s="60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0"/>
      <c r="R1038" s="7"/>
    </row>
    <row r="1039" spans="6:18" ht="12.75">
      <c r="F1039" s="60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0"/>
      <c r="R1039" s="7"/>
    </row>
    <row r="1040" spans="6:18" ht="12.75">
      <c r="F1040" s="60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0"/>
      <c r="R1040" s="7"/>
    </row>
    <row r="1041" spans="6:18" ht="12.75">
      <c r="F1041" s="60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0"/>
      <c r="R1041" s="7"/>
    </row>
    <row r="1042" spans="6:18" ht="12.75">
      <c r="F1042" s="60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0"/>
      <c r="R1042" s="7"/>
    </row>
    <row r="1043" spans="6:18" ht="12.75">
      <c r="F1043" s="60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0"/>
      <c r="R1043" s="7"/>
    </row>
    <row r="1044" spans="6:18" ht="12.75">
      <c r="F1044" s="60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0"/>
      <c r="R1044" s="7"/>
    </row>
    <row r="1045" spans="6:18" ht="12.75">
      <c r="F1045" s="60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0"/>
      <c r="R1045" s="7"/>
    </row>
    <row r="1046" spans="6:18" ht="12.75">
      <c r="F1046" s="60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0"/>
      <c r="R1046" s="7"/>
    </row>
    <row r="1047" spans="6:18" ht="12.75">
      <c r="F1047" s="60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0"/>
      <c r="R1047" s="7"/>
    </row>
    <row r="1048" spans="6:18" ht="12.75">
      <c r="F1048" s="60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0"/>
      <c r="R1048" s="7"/>
    </row>
    <row r="1049" spans="6:18" ht="12.75">
      <c r="F1049" s="60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0"/>
      <c r="R1049" s="7"/>
    </row>
    <row r="1050" spans="6:18" ht="12.75">
      <c r="F1050" s="60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0"/>
      <c r="R1050" s="7"/>
    </row>
    <row r="1051" spans="6:18" ht="12.75">
      <c r="F1051" s="60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0"/>
      <c r="R1051" s="7"/>
    </row>
    <row r="1052" spans="6:18" ht="12.75">
      <c r="F1052" s="60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0"/>
      <c r="R1052" s="7"/>
    </row>
    <row r="1053" spans="6:18" ht="12.75">
      <c r="F1053" s="60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0"/>
      <c r="R1053" s="7"/>
    </row>
    <row r="1054" spans="6:18" ht="12.75">
      <c r="F1054" s="60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0"/>
      <c r="R1054" s="7"/>
    </row>
    <row r="1055" spans="6:18" ht="12.75">
      <c r="F1055" s="60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0"/>
      <c r="R1055" s="7"/>
    </row>
    <row r="1056" spans="6:18" ht="12.75">
      <c r="F1056" s="60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0"/>
      <c r="R1056" s="7"/>
    </row>
    <row r="1057" spans="6:18" ht="12.75">
      <c r="F1057" s="60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0"/>
      <c r="R1057" s="7"/>
    </row>
    <row r="1058" spans="6:18" ht="12.75">
      <c r="F1058" s="60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0"/>
      <c r="R1058" s="7"/>
    </row>
    <row r="1059" spans="6:18" ht="12.75">
      <c r="F1059" s="60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0"/>
      <c r="R1059" s="7"/>
    </row>
    <row r="1060" spans="6:18" ht="12.75">
      <c r="F1060" s="60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0"/>
      <c r="R1060" s="7"/>
    </row>
    <row r="1061" spans="6:18" ht="12.75">
      <c r="F1061" s="60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0"/>
      <c r="R1061" s="7"/>
    </row>
    <row r="1062" spans="6:18" ht="12.75">
      <c r="F1062" s="60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0"/>
      <c r="R1062" s="7"/>
    </row>
    <row r="1063" spans="6:18" ht="12.75">
      <c r="F1063" s="60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0"/>
      <c r="R1063" s="7"/>
    </row>
    <row r="1064" spans="6:18" ht="12.75">
      <c r="F1064" s="60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0"/>
      <c r="R1064" s="7"/>
    </row>
    <row r="1065" spans="6:18" ht="12.75">
      <c r="F1065" s="60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0"/>
      <c r="R1065" s="7"/>
    </row>
    <row r="1066" spans="6:18" ht="12.75">
      <c r="F1066" s="60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0"/>
      <c r="R1066" s="7"/>
    </row>
    <row r="1067" spans="6:18" ht="12.75">
      <c r="F1067" s="60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0"/>
      <c r="R1067" s="7"/>
    </row>
    <row r="1068" spans="6:18" ht="12.75">
      <c r="F1068" s="60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0"/>
      <c r="R1068" s="7"/>
    </row>
    <row r="1069" spans="6:18" ht="12.75">
      <c r="F1069" s="60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0"/>
      <c r="R1069" s="7"/>
    </row>
    <row r="1070" spans="6:18" ht="12.75">
      <c r="F1070" s="60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0"/>
      <c r="R1070" s="7"/>
    </row>
    <row r="1071" spans="6:18" ht="12.75">
      <c r="F1071" s="60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0"/>
      <c r="R1071" s="7"/>
    </row>
    <row r="1072" spans="6:18" ht="12.75">
      <c r="F1072" s="60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0"/>
      <c r="R1072" s="7"/>
    </row>
    <row r="1073" spans="6:18" ht="12.75">
      <c r="F1073" s="60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0"/>
      <c r="R1073" s="7"/>
    </row>
    <row r="1074" spans="6:18" ht="12.75">
      <c r="F1074" s="60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0"/>
      <c r="R1074" s="7"/>
    </row>
    <row r="1075" spans="6:18" ht="12.75">
      <c r="F1075" s="60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0"/>
      <c r="R1075" s="7"/>
    </row>
    <row r="1076" spans="6:18" ht="12.75">
      <c r="F1076" s="60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0"/>
      <c r="R1076" s="7"/>
    </row>
    <row r="1077" spans="6:18" ht="12.75">
      <c r="F1077" s="60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0"/>
      <c r="R1077" s="7"/>
    </row>
    <row r="1078" spans="6:18" ht="12.75">
      <c r="F1078" s="60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0"/>
      <c r="R1078" s="7"/>
    </row>
    <row r="1079" spans="6:18" ht="12.75">
      <c r="F1079" s="60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0"/>
      <c r="R1079" s="7"/>
    </row>
    <row r="1080" spans="6:18" ht="12.75">
      <c r="F1080" s="60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0"/>
      <c r="R1080" s="7"/>
    </row>
    <row r="1081" spans="6:18" ht="12.75">
      <c r="F1081" s="60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0"/>
      <c r="R1081" s="7"/>
    </row>
    <row r="1082" spans="6:18" ht="12.75">
      <c r="F1082" s="60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0"/>
      <c r="R1082" s="7"/>
    </row>
    <row r="1083" spans="6:18" ht="12.75">
      <c r="F1083" s="60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0"/>
      <c r="R1083" s="7"/>
    </row>
    <row r="1084" spans="6:18" ht="12.75">
      <c r="F1084" s="60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0"/>
      <c r="R1084" s="7"/>
    </row>
    <row r="1085" spans="6:18" ht="12.75">
      <c r="F1085" s="60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0"/>
      <c r="R1085" s="7"/>
    </row>
    <row r="1086" spans="6:18" ht="12.75">
      <c r="F1086" s="60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0"/>
      <c r="R1086" s="7"/>
    </row>
    <row r="1087" spans="6:18" ht="12.75">
      <c r="F1087" s="60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0"/>
      <c r="R1087" s="7"/>
    </row>
    <row r="1088" spans="6:18" ht="12.75">
      <c r="F1088" s="60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0"/>
      <c r="R1088" s="7"/>
    </row>
    <row r="1089" spans="6:18" ht="12.75">
      <c r="F1089" s="60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0"/>
      <c r="R1089" s="7"/>
    </row>
    <row r="1090" spans="6:18" ht="12.75">
      <c r="F1090" s="60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0"/>
      <c r="R1090" s="7"/>
    </row>
    <row r="1091" spans="6:18" ht="12.75">
      <c r="F1091" s="60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0"/>
      <c r="R1091" s="7"/>
    </row>
    <row r="1092" spans="6:18" ht="12.75">
      <c r="F1092" s="60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0"/>
      <c r="R1092" s="7"/>
    </row>
    <row r="1093" spans="6:18" ht="12.75">
      <c r="F1093" s="60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0"/>
      <c r="R1093" s="7"/>
    </row>
    <row r="1094" spans="6:18" ht="12.75">
      <c r="F1094" s="60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0"/>
      <c r="R1094" s="7"/>
    </row>
    <row r="1095" spans="6:18" ht="12.75">
      <c r="F1095" s="60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0"/>
      <c r="R1095" s="7"/>
    </row>
    <row r="1096" spans="6:18" ht="12.75">
      <c r="F1096" s="60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0"/>
      <c r="R1096" s="7"/>
    </row>
    <row r="1097" spans="6:18" ht="12.75">
      <c r="F1097" s="60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0"/>
      <c r="R1097" s="7"/>
    </row>
    <row r="1098" spans="6:18" ht="12.75">
      <c r="F1098" s="60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0"/>
      <c r="R1098" s="7"/>
    </row>
    <row r="1099" spans="6:18" ht="12.75">
      <c r="F1099" s="60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0"/>
      <c r="R1099" s="7"/>
    </row>
    <row r="1100" spans="6:18" ht="12.75">
      <c r="F1100" s="60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0"/>
      <c r="R1100" s="7"/>
    </row>
    <row r="1101" spans="6:18" ht="12.75">
      <c r="F1101" s="60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0"/>
      <c r="R1101" s="7"/>
    </row>
    <row r="1102" spans="6:18" ht="12.75">
      <c r="F1102" s="60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0"/>
      <c r="R1102" s="7"/>
    </row>
    <row r="1103" spans="6:18" ht="12.75">
      <c r="F1103" s="60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0"/>
      <c r="R1103" s="7"/>
    </row>
    <row r="1104" spans="6:18" ht="12.75">
      <c r="F1104" s="60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0"/>
      <c r="R1104" s="7"/>
    </row>
    <row r="1105" spans="6:18" ht="12.75">
      <c r="F1105" s="60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0"/>
      <c r="R1105" s="7"/>
    </row>
    <row r="1106" spans="6:18" ht="12.75">
      <c r="F1106" s="60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0"/>
      <c r="R1106" s="7"/>
    </row>
    <row r="1107" spans="6:18" ht="12.75">
      <c r="F1107" s="60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0"/>
      <c r="R1107" s="7"/>
    </row>
    <row r="1108" spans="6:18" ht="12.75">
      <c r="F1108" s="60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0"/>
      <c r="R1108" s="7"/>
    </row>
    <row r="1109" spans="6:18" ht="12.75">
      <c r="F1109" s="60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0"/>
      <c r="R1109" s="7"/>
    </row>
    <row r="1110" spans="6:18" ht="12.75">
      <c r="F1110" s="60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0"/>
      <c r="R1110" s="7"/>
    </row>
    <row r="1111" spans="6:18" ht="12.75">
      <c r="F1111" s="60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0"/>
      <c r="R1111" s="7"/>
    </row>
    <row r="1112" spans="6:18" ht="12.75">
      <c r="F1112" s="60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0"/>
      <c r="R1112" s="7"/>
    </row>
    <row r="1113" spans="6:18" ht="12.75">
      <c r="F1113" s="60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0"/>
      <c r="R1113" s="7"/>
    </row>
    <row r="1114" spans="6:18" ht="12.75">
      <c r="F1114" s="60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0"/>
      <c r="R1114" s="7"/>
    </row>
    <row r="1115" spans="6:18" ht="12.75">
      <c r="F1115" s="60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0"/>
      <c r="R1115" s="7"/>
    </row>
    <row r="1116" spans="6:18" ht="12.75">
      <c r="F1116" s="60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0"/>
      <c r="R1116" s="7"/>
    </row>
    <row r="1117" spans="6:18" ht="12.75">
      <c r="F1117" s="60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0"/>
      <c r="R1117" s="7"/>
    </row>
    <row r="1118" spans="6:18" ht="12.75">
      <c r="F1118" s="60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0"/>
      <c r="R1118" s="7"/>
    </row>
    <row r="1119" spans="6:18" ht="12.75">
      <c r="F1119" s="60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0"/>
      <c r="R1119" s="7"/>
    </row>
    <row r="1120" spans="6:18" ht="12.75">
      <c r="F1120" s="60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0"/>
      <c r="R1120" s="7"/>
    </row>
    <row r="1121" spans="6:18" ht="12.75">
      <c r="F1121" s="60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0"/>
      <c r="R1121" s="7"/>
    </row>
    <row r="1122" spans="6:18" ht="12.75">
      <c r="F1122" s="60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0"/>
      <c r="R1122" s="7"/>
    </row>
    <row r="1123" spans="6:18" ht="12.75">
      <c r="F1123" s="60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0"/>
      <c r="R1123" s="7"/>
    </row>
    <row r="1124" spans="6:18" ht="12.75">
      <c r="F1124" s="60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0"/>
      <c r="R1124" s="7"/>
    </row>
    <row r="1125" spans="6:18" ht="12.75">
      <c r="F1125" s="60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0"/>
      <c r="R1125" s="7"/>
    </row>
    <row r="1126" spans="6:18" ht="12.75">
      <c r="F1126" s="60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0"/>
      <c r="R1126" s="7"/>
    </row>
    <row r="1127" spans="6:18" ht="12.75">
      <c r="F1127" s="60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0"/>
      <c r="R1127" s="7"/>
    </row>
    <row r="1128" spans="6:18" ht="12.75">
      <c r="F1128" s="60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0"/>
      <c r="R1128" s="7"/>
    </row>
    <row r="1129" spans="6:18" ht="12.75">
      <c r="F1129" s="60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0"/>
      <c r="R1129" s="7"/>
    </row>
    <row r="1130" spans="6:18" ht="12.75">
      <c r="F1130" s="60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0"/>
      <c r="R1130" s="7"/>
    </row>
    <row r="1131" spans="6:18" ht="12.75">
      <c r="F1131" s="60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0"/>
      <c r="R1131" s="7"/>
    </row>
    <row r="1132" spans="6:18" ht="12.75">
      <c r="F1132" s="60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0"/>
      <c r="R1132" s="7"/>
    </row>
    <row r="1133" spans="6:18" ht="12.75">
      <c r="F1133" s="60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0"/>
      <c r="R1133" s="7"/>
    </row>
    <row r="1134" spans="6:18" ht="12.75">
      <c r="F1134" s="60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0"/>
      <c r="R1134" s="7"/>
    </row>
    <row r="1135" spans="6:18" ht="12.75">
      <c r="F1135" s="60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0"/>
      <c r="R1135" s="7"/>
    </row>
    <row r="1136" spans="6:18" ht="12.75">
      <c r="F1136" s="60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0"/>
      <c r="R1136" s="7"/>
    </row>
    <row r="1137" spans="6:18" ht="12.75">
      <c r="F1137" s="60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0"/>
      <c r="R1137" s="7"/>
    </row>
    <row r="1138" spans="6:18" ht="12.75">
      <c r="F1138" s="60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0"/>
      <c r="R1138" s="7"/>
    </row>
    <row r="1139" spans="6:18" ht="12.75">
      <c r="F1139" s="60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0"/>
      <c r="R1139" s="7"/>
    </row>
    <row r="1140" spans="6:18" ht="12.75">
      <c r="F1140" s="60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0"/>
      <c r="R1140" s="7"/>
    </row>
    <row r="1141" spans="6:18" ht="12.75">
      <c r="F1141" s="60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0"/>
      <c r="R1141" s="7"/>
    </row>
    <row r="1142" spans="6:18" ht="12.75">
      <c r="F1142" s="60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0"/>
      <c r="R1142" s="7"/>
    </row>
    <row r="1143" spans="6:18" ht="12.75">
      <c r="F1143" s="60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0"/>
      <c r="R1143" s="7"/>
    </row>
    <row r="1144" spans="6:18" ht="12.75">
      <c r="F1144" s="60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0"/>
      <c r="R1144" s="7"/>
    </row>
    <row r="1145" spans="6:18" ht="12.75">
      <c r="F1145" s="60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0"/>
      <c r="R1145" s="7"/>
    </row>
    <row r="1146" spans="6:18" ht="12.75">
      <c r="F1146" s="60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0"/>
      <c r="R1146" s="7"/>
    </row>
    <row r="1147" spans="6:18" ht="12.75">
      <c r="F1147" s="60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0"/>
      <c r="R1147" s="7"/>
    </row>
    <row r="1148" spans="6:18" ht="12.75">
      <c r="F1148" s="60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0"/>
      <c r="R1148" s="7"/>
    </row>
    <row r="1149" spans="6:18" ht="12.75">
      <c r="F1149" s="60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0"/>
      <c r="R1149" s="7"/>
    </row>
    <row r="1150" spans="6:18" ht="12.75">
      <c r="F1150" s="60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0"/>
      <c r="R1150" s="7"/>
    </row>
    <row r="1151" spans="6:18" ht="12.75">
      <c r="F1151" s="60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0"/>
      <c r="R1151" s="7"/>
    </row>
    <row r="1152" spans="6:18" ht="12.75">
      <c r="F1152" s="60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0"/>
      <c r="R1152" s="7"/>
    </row>
    <row r="1153" spans="6:18" ht="12.75">
      <c r="F1153" s="60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0"/>
      <c r="R1153" s="7"/>
    </row>
    <row r="1154" spans="6:18" ht="12.75">
      <c r="F1154" s="60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0"/>
      <c r="R1154" s="7"/>
    </row>
    <row r="1155" spans="6:18" ht="12.75">
      <c r="F1155" s="60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0"/>
      <c r="R1155" s="7"/>
    </row>
    <row r="1156" spans="6:18" ht="12.75">
      <c r="F1156" s="60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0"/>
      <c r="R1156" s="7"/>
    </row>
    <row r="1157" spans="6:18" ht="12.75">
      <c r="F1157" s="60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0"/>
      <c r="R1157" s="7"/>
    </row>
    <row r="1158" spans="6:18" ht="12.75">
      <c r="F1158" s="60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0"/>
      <c r="R1158" s="7"/>
    </row>
    <row r="1159" spans="6:18" ht="12.75">
      <c r="F1159" s="60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0"/>
      <c r="R1159" s="7"/>
    </row>
    <row r="1160" spans="6:18" ht="12.75">
      <c r="F1160" s="60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0"/>
      <c r="R1160" s="7"/>
    </row>
    <row r="1161" spans="6:18" ht="12.75">
      <c r="F1161" s="60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0"/>
      <c r="R1161" s="7"/>
    </row>
    <row r="1162" spans="6:18" ht="12.75">
      <c r="F1162" s="60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0"/>
      <c r="R1162" s="7"/>
    </row>
    <row r="1163" spans="6:18" ht="12.75">
      <c r="F1163" s="60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0"/>
      <c r="R1163" s="7"/>
    </row>
    <row r="1164" spans="6:18" ht="12.75">
      <c r="F1164" s="60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0"/>
      <c r="R1164" s="7"/>
    </row>
    <row r="1165" spans="6:18" ht="12.75">
      <c r="F1165" s="60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0"/>
      <c r="R1165" s="7"/>
    </row>
    <row r="1166" spans="6:18" ht="12.75">
      <c r="F1166" s="60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0"/>
      <c r="R1166" s="7"/>
    </row>
    <row r="1167" spans="6:18" ht="12.75">
      <c r="F1167" s="60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0"/>
      <c r="R1167" s="7"/>
    </row>
    <row r="1168" spans="6:18" ht="12.75">
      <c r="F1168" s="60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0"/>
      <c r="R1168" s="7"/>
    </row>
    <row r="1169" spans="6:18" ht="12.75">
      <c r="F1169" s="60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0"/>
      <c r="R1169" s="7"/>
    </row>
    <row r="1170" spans="6:18" ht="12.75">
      <c r="F1170" s="60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0"/>
      <c r="R1170" s="7"/>
    </row>
    <row r="1171" spans="6:18" ht="12.75">
      <c r="F1171" s="60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0"/>
      <c r="R1171" s="7"/>
    </row>
    <row r="1172" spans="6:18" ht="12.75">
      <c r="F1172" s="60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0"/>
      <c r="R1172" s="7"/>
    </row>
    <row r="1173" spans="6:18" ht="12.75">
      <c r="F1173" s="60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0"/>
      <c r="R1173" s="7"/>
    </row>
    <row r="1174" spans="6:18" ht="12.75">
      <c r="F1174" s="60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0"/>
      <c r="R1174" s="7"/>
    </row>
    <row r="1175" spans="6:18" ht="12.75">
      <c r="F1175" s="60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0"/>
      <c r="R1175" s="7"/>
    </row>
    <row r="1176" spans="6:18" ht="12.75">
      <c r="F1176" s="60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0"/>
      <c r="R1176" s="7"/>
    </row>
    <row r="1177" spans="6:18" ht="12.75">
      <c r="F1177" s="60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0"/>
      <c r="R1177" s="7"/>
    </row>
    <row r="1178" spans="6:18" ht="12.75">
      <c r="F1178" s="60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0"/>
      <c r="R1178" s="7"/>
    </row>
    <row r="1179" spans="6:18" ht="12.75">
      <c r="F1179" s="60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0"/>
      <c r="R1179" s="7"/>
    </row>
    <row r="1180" spans="6:18" ht="12.75">
      <c r="F1180" s="60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0"/>
      <c r="R1180" s="7"/>
    </row>
    <row r="1181" spans="6:18" ht="12.75">
      <c r="F1181" s="60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0"/>
      <c r="R1181" s="7"/>
    </row>
    <row r="1182" spans="6:18" ht="12.75">
      <c r="F1182" s="60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0"/>
      <c r="R1182" s="7"/>
    </row>
    <row r="1183" spans="6:18" ht="12.75">
      <c r="F1183" s="60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0"/>
      <c r="R1183" s="7"/>
    </row>
    <row r="1184" spans="6:18" ht="12.75">
      <c r="F1184" s="60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0"/>
      <c r="R1184" s="7"/>
    </row>
    <row r="1185" spans="6:18" ht="12.75">
      <c r="F1185" s="60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0"/>
      <c r="R1185" s="7"/>
    </row>
    <row r="1186" spans="6:18" ht="12.75">
      <c r="F1186" s="60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0"/>
      <c r="R1186" s="7"/>
    </row>
    <row r="1187" spans="6:18" ht="12.75">
      <c r="F1187" s="60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0"/>
      <c r="R1187" s="7"/>
    </row>
    <row r="1188" spans="6:18" ht="12.75">
      <c r="F1188" s="60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0"/>
      <c r="R1188" s="7"/>
    </row>
    <row r="1189" spans="6:18" ht="12.75">
      <c r="F1189" s="60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0"/>
      <c r="R1189" s="7"/>
    </row>
    <row r="1190" spans="6:18" ht="12.75">
      <c r="F1190" s="60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0"/>
      <c r="R1190" s="7"/>
    </row>
    <row r="1191" spans="6:18" ht="12.75">
      <c r="F1191" s="60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0"/>
      <c r="R1191" s="7"/>
    </row>
    <row r="1192" spans="6:18" ht="12.75">
      <c r="F1192" s="60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0"/>
      <c r="R1192" s="7"/>
    </row>
    <row r="1193" spans="6:18" ht="12.75">
      <c r="F1193" s="60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0"/>
      <c r="R1193" s="7"/>
    </row>
    <row r="1194" spans="6:18" ht="12.75">
      <c r="F1194" s="60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0"/>
      <c r="R1194" s="7"/>
    </row>
    <row r="1195" spans="6:18" ht="12.75">
      <c r="F1195" s="60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0"/>
      <c r="R1195" s="7"/>
    </row>
    <row r="1196" spans="6:18" ht="12.75">
      <c r="F1196" s="60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0"/>
      <c r="R1196" s="7"/>
    </row>
    <row r="1197" spans="6:18" ht="12.75">
      <c r="F1197" s="60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0"/>
      <c r="R1197" s="7"/>
    </row>
    <row r="1198" spans="6:18" ht="12.75">
      <c r="F1198" s="60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0"/>
      <c r="R1198" s="7"/>
    </row>
    <row r="1199" spans="6:18" ht="12.75">
      <c r="F1199" s="60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0"/>
      <c r="R1199" s="7"/>
    </row>
    <row r="1200" spans="6:18" ht="12.75">
      <c r="F1200" s="60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0"/>
      <c r="R1200" s="7"/>
    </row>
    <row r="1201" spans="6:18" ht="12.75">
      <c r="F1201" s="60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0"/>
      <c r="R1201" s="7"/>
    </row>
    <row r="1202" spans="6:18" ht="12.75">
      <c r="F1202" s="60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0"/>
      <c r="R1202" s="7"/>
    </row>
    <row r="1203" spans="6:18" ht="12.75">
      <c r="F1203" s="60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0"/>
      <c r="R1203" s="7"/>
    </row>
    <row r="1204" spans="6:18" ht="12.75">
      <c r="F1204" s="60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0"/>
      <c r="R1204" s="7"/>
    </row>
    <row r="1205" spans="6:18" ht="12.75">
      <c r="F1205" s="60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0"/>
      <c r="R1205" s="7"/>
    </row>
    <row r="1206" spans="6:18" ht="12.75">
      <c r="F1206" s="60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0"/>
      <c r="R1206" s="7"/>
    </row>
    <row r="1207" spans="6:18" ht="12.75">
      <c r="F1207" s="60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0"/>
      <c r="R1207" s="7"/>
    </row>
    <row r="1208" spans="6:18" ht="12.75">
      <c r="F1208" s="60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0"/>
      <c r="R1208" s="7"/>
    </row>
    <row r="1209" spans="6:18" ht="12.75">
      <c r="F1209" s="60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0"/>
      <c r="R1209" s="7"/>
    </row>
    <row r="1210" spans="6:18" ht="12.75">
      <c r="F1210" s="60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0"/>
      <c r="R1210" s="7"/>
    </row>
    <row r="1211" spans="6:18" ht="12.75">
      <c r="F1211" s="60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0"/>
      <c r="R1211" s="7"/>
    </row>
    <row r="1212" spans="6:18" ht="12.75">
      <c r="F1212" s="60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0"/>
      <c r="R1212" s="7"/>
    </row>
    <row r="1213" spans="6:18" ht="12.75">
      <c r="F1213" s="60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0"/>
      <c r="R1213" s="7"/>
    </row>
    <row r="1214" spans="6:18" ht="12.75">
      <c r="F1214" s="60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0"/>
      <c r="R1214" s="7"/>
    </row>
    <row r="1215" spans="6:18" ht="12.75">
      <c r="F1215" s="60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0"/>
      <c r="R1215" s="7"/>
    </row>
    <row r="1216" spans="6:18" ht="12.75">
      <c r="F1216" s="60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0"/>
      <c r="R1216" s="7"/>
    </row>
    <row r="1217" spans="6:18" ht="12.75">
      <c r="F1217" s="60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0"/>
      <c r="R1217" s="7"/>
    </row>
    <row r="1218" spans="6:18" ht="12.75">
      <c r="F1218" s="60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0"/>
      <c r="R1218" s="7"/>
    </row>
    <row r="1219" spans="6:18" ht="12.75">
      <c r="F1219" s="60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0"/>
      <c r="R1219" s="7"/>
    </row>
    <row r="1220" spans="6:18" ht="12.75">
      <c r="F1220" s="60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0"/>
      <c r="R1220" s="7"/>
    </row>
    <row r="1221" spans="6:18" ht="12.75">
      <c r="F1221" s="60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0"/>
      <c r="R1221" s="7"/>
    </row>
    <row r="1222" spans="6:18" ht="12.75">
      <c r="F1222" s="60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0"/>
      <c r="R1222" s="7"/>
    </row>
    <row r="1223" spans="6:18" ht="12.75">
      <c r="F1223" s="60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0"/>
      <c r="R1223" s="7"/>
    </row>
    <row r="1224" spans="6:18" ht="12.75">
      <c r="F1224" s="60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0"/>
      <c r="R1224" s="7"/>
    </row>
    <row r="1225" spans="6:18" ht="12.75">
      <c r="F1225" s="60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0"/>
      <c r="R1225" s="7"/>
    </row>
    <row r="1226" spans="6:18" ht="12.75">
      <c r="F1226" s="60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0"/>
      <c r="R1226" s="7"/>
    </row>
    <row r="1227" spans="6:18" ht="12.75">
      <c r="F1227" s="60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0"/>
      <c r="R1227" s="7"/>
    </row>
    <row r="1228" spans="6:18" ht="12.75">
      <c r="F1228" s="60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0"/>
      <c r="R1228" s="7"/>
    </row>
    <row r="1229" spans="6:18" ht="12.75">
      <c r="F1229" s="60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0"/>
      <c r="R1229" s="7"/>
    </row>
    <row r="1230" spans="6:18" ht="12.75">
      <c r="F1230" s="60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0"/>
      <c r="R1230" s="7"/>
    </row>
    <row r="1231" spans="6:18" ht="12.75">
      <c r="F1231" s="60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0"/>
      <c r="R1231" s="7"/>
    </row>
    <row r="1232" spans="6:18" ht="12.75">
      <c r="F1232" s="60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0"/>
      <c r="R1232" s="7"/>
    </row>
    <row r="1233" spans="6:18" ht="12.75">
      <c r="F1233" s="60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0"/>
      <c r="R1233" s="7"/>
    </row>
    <row r="1234" spans="6:18" ht="12.75">
      <c r="F1234" s="60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0"/>
      <c r="R1234" s="7"/>
    </row>
    <row r="1235" spans="6:18" ht="12.75">
      <c r="F1235" s="60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0"/>
      <c r="R1235" s="7"/>
    </row>
    <row r="1236" spans="6:18" ht="12.75">
      <c r="F1236" s="60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0"/>
      <c r="R1236" s="7"/>
    </row>
    <row r="1237" spans="6:18" ht="12.75">
      <c r="F1237" s="60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0"/>
      <c r="R1237" s="7"/>
    </row>
    <row r="1238" spans="6:18" ht="12.75">
      <c r="F1238" s="60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0"/>
      <c r="R1238" s="7"/>
    </row>
    <row r="1239" spans="6:18" ht="12.75">
      <c r="F1239" s="60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0"/>
      <c r="R1239" s="7"/>
    </row>
    <row r="1240" spans="6:18" ht="12.75">
      <c r="F1240" s="60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0"/>
      <c r="R1240" s="7"/>
    </row>
    <row r="1241" spans="6:18" ht="12.75">
      <c r="F1241" s="60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0"/>
      <c r="R1241" s="7"/>
    </row>
    <row r="1242" spans="6:18" ht="12.75">
      <c r="F1242" s="60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0"/>
      <c r="R1242" s="7"/>
    </row>
    <row r="1243" spans="6:18" ht="12.75">
      <c r="F1243" s="60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0"/>
      <c r="R1243" s="7"/>
    </row>
    <row r="1244" spans="6:18" ht="12.75">
      <c r="F1244" s="60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0"/>
      <c r="R1244" s="7"/>
    </row>
    <row r="1245" spans="6:18" ht="12.75">
      <c r="F1245" s="60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0"/>
      <c r="R1245" s="7"/>
    </row>
    <row r="1246" spans="6:18" ht="12.75">
      <c r="F1246" s="60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0"/>
      <c r="R1246" s="7"/>
    </row>
    <row r="1247" spans="6:18" ht="12.75">
      <c r="F1247" s="60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0"/>
      <c r="R1247" s="7"/>
    </row>
    <row r="1248" spans="6:18" ht="12.75">
      <c r="F1248" s="60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0"/>
      <c r="R1248" s="7"/>
    </row>
    <row r="1249" spans="6:18" ht="12.75">
      <c r="F1249" s="60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0"/>
      <c r="R1249" s="7"/>
    </row>
    <row r="1250" spans="6:18" ht="12.75">
      <c r="F1250" s="60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0"/>
      <c r="R1250" s="7"/>
    </row>
    <row r="1251" spans="6:18" ht="12.75">
      <c r="F1251" s="60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0"/>
      <c r="R1251" s="7"/>
    </row>
    <row r="1252" spans="6:18" ht="12.75">
      <c r="F1252" s="60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0"/>
      <c r="R1252" s="7"/>
    </row>
    <row r="1253" spans="6:18" ht="12.75">
      <c r="F1253" s="60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0"/>
      <c r="R1253" s="7"/>
    </row>
    <row r="1254" spans="6:18" ht="12.75">
      <c r="F1254" s="60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0"/>
      <c r="R1254" s="7"/>
    </row>
    <row r="1255" spans="6:18" ht="12.75">
      <c r="F1255" s="60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0"/>
      <c r="R1255" s="7"/>
    </row>
    <row r="1256" spans="6:18" ht="12.75">
      <c r="F1256" s="60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0"/>
      <c r="R1256" s="7"/>
    </row>
    <row r="1257" spans="6:18" ht="12.75">
      <c r="F1257" s="60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0"/>
      <c r="R1257" s="7"/>
    </row>
    <row r="1258" spans="6:18" ht="12.75">
      <c r="F1258" s="60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0"/>
      <c r="R1258" s="7"/>
    </row>
    <row r="1259" spans="6:18" ht="12.75">
      <c r="F1259" s="60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0"/>
      <c r="R1259" s="7"/>
    </row>
    <row r="1260" spans="6:18" ht="12.75">
      <c r="F1260" s="60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0"/>
      <c r="R1260" s="7"/>
    </row>
    <row r="1261" spans="6:18" ht="12.75">
      <c r="F1261" s="60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0"/>
      <c r="R1261" s="7"/>
    </row>
    <row r="1262" spans="6:18" ht="12.75">
      <c r="F1262" s="60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0"/>
      <c r="R1262" s="7"/>
    </row>
    <row r="1263" spans="6:18" ht="12.75">
      <c r="F1263" s="60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0"/>
      <c r="R1263" s="7"/>
    </row>
    <row r="1264" spans="6:18" ht="12.75">
      <c r="F1264" s="60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0"/>
      <c r="R1264" s="7"/>
    </row>
    <row r="1265" spans="6:18" ht="12.75">
      <c r="F1265" s="60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0"/>
      <c r="R1265" s="7"/>
    </row>
    <row r="1266" spans="6:18" ht="12.75">
      <c r="F1266" s="60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0"/>
      <c r="R1266" s="7"/>
    </row>
    <row r="1267" spans="6:18" ht="12.75">
      <c r="F1267" s="60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0"/>
      <c r="R1267" s="7"/>
    </row>
    <row r="1268" spans="6:18" ht="12.75">
      <c r="F1268" s="60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0"/>
      <c r="R1268" s="7"/>
    </row>
    <row r="1269" spans="6:18" ht="12.75">
      <c r="F1269" s="60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0"/>
      <c r="R1269" s="7"/>
    </row>
    <row r="1270" spans="6:18" ht="12.75">
      <c r="F1270" s="60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0"/>
      <c r="R1270" s="7"/>
    </row>
    <row r="1271" spans="6:18" ht="12.75">
      <c r="F1271" s="60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0"/>
      <c r="R1271" s="7"/>
    </row>
    <row r="1272" spans="6:18" ht="12.75">
      <c r="F1272" s="60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0"/>
      <c r="R1272" s="7"/>
    </row>
    <row r="1273" spans="6:18" ht="12.75">
      <c r="F1273" s="60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0"/>
      <c r="R1273" s="7"/>
    </row>
    <row r="1274" spans="6:18" ht="12.75">
      <c r="F1274" s="60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0"/>
      <c r="R1274" s="7"/>
    </row>
    <row r="1275" spans="6:18" ht="12.75">
      <c r="F1275" s="60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0"/>
      <c r="R1275" s="7"/>
    </row>
    <row r="1276" spans="6:18" ht="12.75">
      <c r="F1276" s="60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0"/>
      <c r="R1276" s="7"/>
    </row>
    <row r="1277" spans="6:18" ht="12.75">
      <c r="F1277" s="60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0"/>
      <c r="R1277" s="7"/>
    </row>
    <row r="1278" spans="6:18" ht="12.75">
      <c r="F1278" s="60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0"/>
      <c r="R1278" s="7"/>
    </row>
    <row r="1279" spans="6:18" ht="12.75">
      <c r="F1279" s="60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0"/>
      <c r="R1279" s="7"/>
    </row>
    <row r="1280" spans="6:18" ht="12.75">
      <c r="F1280" s="60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0"/>
      <c r="R1280" s="7"/>
    </row>
    <row r="1281" spans="6:18" ht="12.75">
      <c r="F1281" s="60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0"/>
      <c r="R1281" s="7"/>
    </row>
    <row r="1282" spans="6:18" ht="12.75">
      <c r="F1282" s="60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0"/>
      <c r="R1282" s="7"/>
    </row>
    <row r="1283" spans="6:18" ht="12.75">
      <c r="F1283" s="60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0"/>
      <c r="R1283" s="7"/>
    </row>
    <row r="1284" spans="6:18" ht="12.75">
      <c r="F1284" s="60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0"/>
      <c r="R1284" s="7"/>
    </row>
    <row r="1285" spans="6:18" ht="12.75">
      <c r="F1285" s="60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0"/>
      <c r="R1285" s="7"/>
    </row>
    <row r="1286" spans="6:18" ht="12.75">
      <c r="F1286" s="60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0"/>
      <c r="R1286" s="7"/>
    </row>
    <row r="1287" spans="6:18" ht="12.75">
      <c r="F1287" s="60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0"/>
      <c r="R1287" s="7"/>
    </row>
    <row r="1288" spans="6:18" ht="12.75">
      <c r="F1288" s="60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0"/>
      <c r="R1288" s="7"/>
    </row>
    <row r="1289" spans="6:18" ht="12.75">
      <c r="F1289" s="60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0"/>
      <c r="R1289" s="7"/>
    </row>
    <row r="1290" spans="6:18" ht="12.75">
      <c r="F1290" s="60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0"/>
      <c r="R1290" s="7"/>
    </row>
    <row r="1291" spans="6:18" ht="12.75">
      <c r="F1291" s="60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0"/>
      <c r="R1291" s="7"/>
    </row>
    <row r="1292" spans="6:18" ht="12.75">
      <c r="F1292" s="60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0"/>
      <c r="R1292" s="7"/>
    </row>
    <row r="1293" spans="6:18" ht="12.75">
      <c r="F1293" s="60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0"/>
      <c r="R1293" s="7"/>
    </row>
    <row r="1294" spans="6:18" ht="12.75">
      <c r="F1294" s="60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0"/>
      <c r="R1294" s="7"/>
    </row>
    <row r="1295" spans="6:18" ht="12.75">
      <c r="F1295" s="60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0"/>
      <c r="R1295" s="7"/>
    </row>
    <row r="1296" spans="6:18" ht="12.75">
      <c r="F1296" s="60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0"/>
      <c r="R1296" s="7"/>
    </row>
    <row r="1297" spans="6:18" ht="12.75">
      <c r="F1297" s="60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0"/>
      <c r="R1297" s="7"/>
    </row>
    <row r="1298" spans="6:18" ht="12.75">
      <c r="F1298" s="60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0"/>
      <c r="R1298" s="7"/>
    </row>
    <row r="1299" spans="6:18" ht="12.75">
      <c r="F1299" s="60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0"/>
      <c r="R1299" s="7"/>
    </row>
    <row r="1300" spans="6:18" ht="12.75">
      <c r="F1300" s="60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0"/>
      <c r="R1300" s="7"/>
    </row>
    <row r="1301" spans="6:18" ht="12.75">
      <c r="F1301" s="60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0"/>
      <c r="R1301" s="7"/>
    </row>
    <row r="1302" spans="6:18" ht="12.75">
      <c r="F1302" s="60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0"/>
      <c r="R1302" s="7"/>
    </row>
    <row r="1303" spans="6:18" ht="12.75">
      <c r="F1303" s="60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0"/>
      <c r="R1303" s="7"/>
    </row>
    <row r="1304" spans="6:18" ht="12.75">
      <c r="F1304" s="60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0"/>
      <c r="R1304" s="7"/>
    </row>
    <row r="1305" spans="6:18" ht="12.75">
      <c r="F1305" s="60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0"/>
      <c r="R1305" s="7"/>
    </row>
    <row r="1306" spans="6:18" ht="12.75">
      <c r="F1306" s="60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0"/>
      <c r="R1306" s="7"/>
    </row>
    <row r="1307" spans="6:18" ht="12.75">
      <c r="F1307" s="60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0"/>
      <c r="R1307" s="7"/>
    </row>
    <row r="1308" spans="6:18" ht="12.75">
      <c r="F1308" s="60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0"/>
      <c r="R1308" s="7"/>
    </row>
    <row r="1309" spans="6:18" ht="12.75">
      <c r="F1309" s="60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0"/>
      <c r="R1309" s="7"/>
    </row>
    <row r="1310" spans="6:18" ht="12.75">
      <c r="F1310" s="60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0"/>
      <c r="R1310" s="7"/>
    </row>
    <row r="1311" spans="6:18" ht="12.75">
      <c r="F1311" s="60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0"/>
      <c r="R1311" s="7"/>
    </row>
    <row r="1312" spans="6:18" ht="12.75">
      <c r="F1312" s="60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0"/>
      <c r="R1312" s="7"/>
    </row>
    <row r="1313" spans="6:18" ht="12.75">
      <c r="F1313" s="60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0"/>
      <c r="R1313" s="7"/>
    </row>
    <row r="1314" spans="6:18" ht="12.75">
      <c r="F1314" s="60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0"/>
      <c r="R1314" s="7"/>
    </row>
    <row r="1315" spans="6:18" ht="12.75">
      <c r="F1315" s="60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0"/>
      <c r="R1315" s="7"/>
    </row>
    <row r="1316" spans="6:18" ht="12.75">
      <c r="F1316" s="60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0"/>
      <c r="R1316" s="7"/>
    </row>
    <row r="1317" spans="6:18" ht="12.75">
      <c r="F1317" s="60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0"/>
      <c r="R1317" s="7"/>
    </row>
    <row r="1318" spans="6:18" ht="12.75">
      <c r="F1318" s="60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0"/>
      <c r="R1318" s="7"/>
    </row>
    <row r="1319" spans="6:18" ht="12.75">
      <c r="F1319" s="60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0"/>
      <c r="R1319" s="7"/>
    </row>
    <row r="1320" spans="6:18" ht="12.75">
      <c r="F1320" s="60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0"/>
      <c r="R1320" s="7"/>
    </row>
    <row r="1321" spans="6:18" ht="12.75">
      <c r="F1321" s="60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0"/>
      <c r="R1321" s="7"/>
    </row>
    <row r="1322" spans="6:18" ht="12.75">
      <c r="F1322" s="60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0"/>
      <c r="R1322" s="7"/>
    </row>
    <row r="1323" spans="6:18" ht="12.75">
      <c r="F1323" s="60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0"/>
      <c r="R1323" s="7"/>
    </row>
    <row r="1324" spans="6:18" ht="12.75">
      <c r="F1324" s="60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0"/>
      <c r="R1324" s="7"/>
    </row>
    <row r="1325" spans="6:18" ht="12.75">
      <c r="F1325" s="60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0"/>
      <c r="R1325" s="7"/>
    </row>
    <row r="1326" spans="6:18" ht="12.75">
      <c r="F1326" s="60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0"/>
      <c r="R1326" s="7"/>
    </row>
    <row r="1327" spans="6:18" ht="12.75">
      <c r="F1327" s="60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0"/>
      <c r="R1327" s="7"/>
    </row>
    <row r="1328" spans="6:18" ht="12.75">
      <c r="F1328" s="60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0"/>
      <c r="R1328" s="7"/>
    </row>
    <row r="1329" spans="6:18" ht="12.75">
      <c r="F1329" s="60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0"/>
      <c r="R1329" s="7"/>
    </row>
    <row r="1330" spans="6:18" ht="12.75">
      <c r="F1330" s="60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0"/>
      <c r="R1330" s="7"/>
    </row>
    <row r="1331" spans="6:18" ht="12.75">
      <c r="F1331" s="60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0"/>
      <c r="R1331" s="7"/>
    </row>
    <row r="1332" spans="6:18" ht="12.75">
      <c r="F1332" s="60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0"/>
      <c r="R1332" s="7"/>
    </row>
    <row r="1333" spans="6:18" ht="12.75">
      <c r="F1333" s="60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0"/>
      <c r="R1333" s="7"/>
    </row>
    <row r="1334" spans="6:18" ht="12.75">
      <c r="F1334" s="60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0"/>
      <c r="R1334" s="7"/>
    </row>
    <row r="1335" spans="6:18" ht="12.75">
      <c r="F1335" s="60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0"/>
      <c r="R1335" s="7"/>
    </row>
    <row r="1336" spans="6:18" ht="12.75">
      <c r="F1336" s="60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0"/>
      <c r="R1336" s="7"/>
    </row>
  </sheetData>
  <sheetProtection/>
  <mergeCells count="131">
    <mergeCell ref="B301:E301"/>
    <mergeCell ref="B311:E311"/>
    <mergeCell ref="B323:E323"/>
    <mergeCell ref="B337:E337"/>
    <mergeCell ref="B312:E312"/>
    <mergeCell ref="B313:E313"/>
    <mergeCell ref="B314:E314"/>
    <mergeCell ref="B316:E316"/>
    <mergeCell ref="B315:E315"/>
    <mergeCell ref="B321:E321"/>
    <mergeCell ref="O1:Q1"/>
    <mergeCell ref="O2:Q2"/>
    <mergeCell ref="P342:Q342"/>
    <mergeCell ref="B317:E317"/>
    <mergeCell ref="B318:E318"/>
    <mergeCell ref="B307:E307"/>
    <mergeCell ref="B308:E308"/>
    <mergeCell ref="B309:E309"/>
    <mergeCell ref="D137:E137"/>
    <mergeCell ref="C269:E269"/>
    <mergeCell ref="C270:E270"/>
    <mergeCell ref="D271:E271"/>
    <mergeCell ref="B303:E303"/>
    <mergeCell ref="D274:E274"/>
    <mergeCell ref="P339:Q339"/>
    <mergeCell ref="B324:E324"/>
    <mergeCell ref="B319:E319"/>
    <mergeCell ref="B320:E320"/>
    <mergeCell ref="B322:E322"/>
    <mergeCell ref="B310:E310"/>
    <mergeCell ref="B300:E300"/>
    <mergeCell ref="D78:E78"/>
    <mergeCell ref="C135:E135"/>
    <mergeCell ref="C136:E136"/>
    <mergeCell ref="C87:E87"/>
    <mergeCell ref="C88:E88"/>
    <mergeCell ref="D89:E89"/>
    <mergeCell ref="D118:E118"/>
    <mergeCell ref="B306:E306"/>
    <mergeCell ref="D47:E47"/>
    <mergeCell ref="C142:E142"/>
    <mergeCell ref="D95:E95"/>
    <mergeCell ref="D110:E110"/>
    <mergeCell ref="D100:E100"/>
    <mergeCell ref="C121:E121"/>
    <mergeCell ref="C115:E115"/>
    <mergeCell ref="C116:E116"/>
    <mergeCell ref="C120:E120"/>
    <mergeCell ref="C23:E23"/>
    <mergeCell ref="D24:E24"/>
    <mergeCell ref="D14:E14"/>
    <mergeCell ref="D17:E17"/>
    <mergeCell ref="C46:E46"/>
    <mergeCell ref="C45:E45"/>
    <mergeCell ref="H7:H8"/>
    <mergeCell ref="H6:I6"/>
    <mergeCell ref="M6:N6"/>
    <mergeCell ref="O6:O8"/>
    <mergeCell ref="J6:J8"/>
    <mergeCell ref="D255:E255"/>
    <mergeCell ref="D11:E11"/>
    <mergeCell ref="D41:E41"/>
    <mergeCell ref="D39:E39"/>
    <mergeCell ref="C22:E22"/>
    <mergeCell ref="M7:M8"/>
    <mergeCell ref="K6:K8"/>
    <mergeCell ref="K5:P5"/>
    <mergeCell ref="P7:P8"/>
    <mergeCell ref="N7:N8"/>
    <mergeCell ref="B3:Q3"/>
    <mergeCell ref="Q5:Q8"/>
    <mergeCell ref="L6:L8"/>
    <mergeCell ref="B5:B8"/>
    <mergeCell ref="F6:F8"/>
    <mergeCell ref="G6:G8"/>
    <mergeCell ref="C10:E10"/>
    <mergeCell ref="C9:E9"/>
    <mergeCell ref="D5:D8"/>
    <mergeCell ref="E5:E8"/>
    <mergeCell ref="C5:C8"/>
    <mergeCell ref="I7:I8"/>
    <mergeCell ref="F5:J5"/>
    <mergeCell ref="B302:E302"/>
    <mergeCell ref="C165:E165"/>
    <mergeCell ref="D117:E117"/>
    <mergeCell ref="C254:E254"/>
    <mergeCell ref="C253:E253"/>
    <mergeCell ref="C143:E143"/>
    <mergeCell ref="D144:E144"/>
    <mergeCell ref="D273:E273"/>
    <mergeCell ref="D83:E83"/>
    <mergeCell ref="D80:E80"/>
    <mergeCell ref="D111:E111"/>
    <mergeCell ref="D113:E113"/>
    <mergeCell ref="D85:E85"/>
    <mergeCell ref="D90:E90"/>
    <mergeCell ref="D93:E93"/>
    <mergeCell ref="D145:E145"/>
    <mergeCell ref="C208:E208"/>
    <mergeCell ref="D209:E209"/>
    <mergeCell ref="D125:E125"/>
    <mergeCell ref="D183:E183"/>
    <mergeCell ref="D167:E167"/>
    <mergeCell ref="C166:E166"/>
    <mergeCell ref="D158:E158"/>
    <mergeCell ref="D148:E148"/>
    <mergeCell ref="D173:E173"/>
    <mergeCell ref="D228:E228"/>
    <mergeCell ref="C207:E207"/>
    <mergeCell ref="C187:E187"/>
    <mergeCell ref="D222:E222"/>
    <mergeCell ref="D205:E205"/>
    <mergeCell ref="D226:E226"/>
    <mergeCell ref="D219:E219"/>
    <mergeCell ref="D188:E188"/>
    <mergeCell ref="C259:E259"/>
    <mergeCell ref="C260:E260"/>
    <mergeCell ref="D261:E261"/>
    <mergeCell ref="B265:E265"/>
    <mergeCell ref="D151:E151"/>
    <mergeCell ref="D155:E155"/>
    <mergeCell ref="D180:E180"/>
    <mergeCell ref="C186:E186"/>
    <mergeCell ref="D171:E171"/>
    <mergeCell ref="D161:E161"/>
    <mergeCell ref="C232:E232"/>
    <mergeCell ref="D249:E249"/>
    <mergeCell ref="C233:E233"/>
    <mergeCell ref="D234:E234"/>
    <mergeCell ref="D242:E242"/>
    <mergeCell ref="D247:E247"/>
  </mergeCells>
  <printOptions horizontalCentered="1"/>
  <pageMargins left="0.17" right="0.17" top="0.35433070866141736" bottom="0.5905511811023623" header="0.2755905511811024" footer="0.31496062992125984"/>
  <pageSetup fitToHeight="0" fitToWidth="1" horizontalDpi="300" verticalDpi="3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 Леся Михайлівна</cp:lastModifiedBy>
  <cp:lastPrinted>2018-01-25T10:43:58Z</cp:lastPrinted>
  <dcterms:created xsi:type="dcterms:W3CDTF">2014-01-17T10:52:16Z</dcterms:created>
  <dcterms:modified xsi:type="dcterms:W3CDTF">2018-01-31T12:44:09Z</dcterms:modified>
  <cp:category/>
  <cp:version/>
  <cp:contentType/>
  <cp:contentStatus/>
</cp:coreProperties>
</file>